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2023年第一批柞水县城镇公益岗社会保险补贴明细表" sheetId="1" r:id="rId1"/>
    <sheet name="Sheet1" sheetId="2" r:id="rId2"/>
  </sheets>
  <definedNames>
    <definedName name="_xlnm.Print_Titles" localSheetId="0">'2023年第一批柞水县城镇公益岗社会保险补贴明细表'!$2:$2</definedName>
  </definedNames>
  <calcPr fullCalcOnLoad="1"/>
</workbook>
</file>

<file path=xl/sharedStrings.xml><?xml version="1.0" encoding="utf-8"?>
<sst xmlns="http://schemas.openxmlformats.org/spreadsheetml/2006/main" count="569" uniqueCount="396">
  <si>
    <t>2023年柞水县城镇公益性岗位人员社会保险补贴公示表</t>
  </si>
  <si>
    <t>序号</t>
  </si>
  <si>
    <t>姓名</t>
  </si>
  <si>
    <t>身份证号</t>
  </si>
  <si>
    <t>补贴开始年月</t>
  </si>
  <si>
    <t>补贴结束年月</t>
  </si>
  <si>
    <t>补贴月数</t>
  </si>
  <si>
    <t>养老缴费金额</t>
  </si>
  <si>
    <t>失业缴费金额</t>
  </si>
  <si>
    <t>医疗缴费金额</t>
  </si>
  <si>
    <t>申请金额（元）</t>
  </si>
  <si>
    <t>补贴单位</t>
  </si>
  <si>
    <t>小计</t>
  </si>
  <si>
    <t>刘振</t>
  </si>
  <si>
    <t>612527********0813</t>
  </si>
  <si>
    <t>中共柞水县委宣传部</t>
  </si>
  <si>
    <t>邓宏楠</t>
  </si>
  <si>
    <t>612525********4810</t>
  </si>
  <si>
    <t>陕西牛背梁国家森林公园管理委员会</t>
  </si>
  <si>
    <t>任婷婷</t>
  </si>
  <si>
    <t>612527********3022</t>
  </si>
  <si>
    <t>阮娟</t>
  </si>
  <si>
    <t>612527********1825</t>
  </si>
  <si>
    <t>熊丽</t>
  </si>
  <si>
    <t>612527********0025</t>
  </si>
  <si>
    <t>陕西省柞水中学</t>
  </si>
  <si>
    <t>孟祥萍</t>
  </si>
  <si>
    <t>612527********5643</t>
  </si>
  <si>
    <t>郭娜</t>
  </si>
  <si>
    <t>612527********5629</t>
  </si>
  <si>
    <t>周长娥</t>
  </si>
  <si>
    <t>612527********5664</t>
  </si>
  <si>
    <t>党淑莉</t>
  </si>
  <si>
    <t>杏坪中学</t>
  </si>
  <si>
    <t>李牧天</t>
  </si>
  <si>
    <t>612527********3814</t>
  </si>
  <si>
    <t>柞水县财政局</t>
  </si>
  <si>
    <t>李小梅</t>
  </si>
  <si>
    <t>612527********0423</t>
  </si>
  <si>
    <t>陈健</t>
  </si>
  <si>
    <t>612527********1819</t>
  </si>
  <si>
    <t>樊远森</t>
  </si>
  <si>
    <t>612527********041X</t>
  </si>
  <si>
    <t>朱碧英</t>
  </si>
  <si>
    <t>612527********0827</t>
  </si>
  <si>
    <t>柞水县残疾人联合会</t>
  </si>
  <si>
    <t>汪艳霞</t>
  </si>
  <si>
    <t>612527********042X</t>
  </si>
  <si>
    <t>张雷</t>
  </si>
  <si>
    <t>612527********0419</t>
  </si>
  <si>
    <t>王博</t>
  </si>
  <si>
    <t>612527********3011</t>
  </si>
  <si>
    <t>谈淑霞</t>
  </si>
  <si>
    <t>612527********2625</t>
  </si>
  <si>
    <t>张小玲</t>
  </si>
  <si>
    <t>612527********2627</t>
  </si>
  <si>
    <t>孔玉遥</t>
  </si>
  <si>
    <t>612527********1823</t>
  </si>
  <si>
    <t>柞水县城区第一初级中学</t>
  </si>
  <si>
    <t>包立萍</t>
  </si>
  <si>
    <t>612527********5625</t>
  </si>
  <si>
    <t>李开宁</t>
  </si>
  <si>
    <t>612527********0440</t>
  </si>
  <si>
    <t>柞水县城区第一小学</t>
  </si>
  <si>
    <t>马正芳</t>
  </si>
  <si>
    <t>513423********0840</t>
  </si>
  <si>
    <t>柞水县发展改革局</t>
  </si>
  <si>
    <t>高芳</t>
  </si>
  <si>
    <t>610624********0025</t>
  </si>
  <si>
    <t>卢翔</t>
  </si>
  <si>
    <t>612527********0417</t>
  </si>
  <si>
    <t>刘柏君</t>
  </si>
  <si>
    <t>612527********0011</t>
  </si>
  <si>
    <t>张美英</t>
  </si>
  <si>
    <t>612527********542X</t>
  </si>
  <si>
    <t>柞水县法院</t>
  </si>
  <si>
    <t>潘道云</t>
  </si>
  <si>
    <t>612527********0426</t>
  </si>
  <si>
    <t>柞水县非税收入管理局</t>
  </si>
  <si>
    <t>孟雪</t>
  </si>
  <si>
    <t>612527********0444</t>
  </si>
  <si>
    <t>柞水县凤凰镇人民政府</t>
  </si>
  <si>
    <t>王飞</t>
  </si>
  <si>
    <t>370405********1812</t>
  </si>
  <si>
    <t>刘小燕</t>
  </si>
  <si>
    <t>612527********0442</t>
  </si>
  <si>
    <t>范琛琛</t>
  </si>
  <si>
    <t>612527********1826</t>
  </si>
  <si>
    <t>柞水县妇女联合会</t>
  </si>
  <si>
    <t>徐春荣</t>
  </si>
  <si>
    <t>612527********5426</t>
  </si>
  <si>
    <t>柞水县工商业联合会</t>
  </si>
  <si>
    <t>胡胜兰</t>
  </si>
  <si>
    <t>612527********0422</t>
  </si>
  <si>
    <t>柞水县公安局森林警察大队</t>
  </si>
  <si>
    <t>陈涛</t>
  </si>
  <si>
    <t>612527********5614</t>
  </si>
  <si>
    <t>张桂玲</t>
  </si>
  <si>
    <t>612527********4025</t>
  </si>
  <si>
    <t>柞水县红岩寺镇人民政府</t>
  </si>
  <si>
    <t>桂静</t>
  </si>
  <si>
    <t>612527********3225</t>
  </si>
  <si>
    <t>柞水县机关工委</t>
  </si>
  <si>
    <t>蒋小芳</t>
  </si>
  <si>
    <t>柞水县机关事务服务中心</t>
  </si>
  <si>
    <t>李小环</t>
  </si>
  <si>
    <t>612527********0427</t>
  </si>
  <si>
    <t>张嫚</t>
  </si>
  <si>
    <t>612527********082X</t>
  </si>
  <si>
    <t>余相埔</t>
  </si>
  <si>
    <t>612527********441X</t>
  </si>
  <si>
    <t>夏婷婷</t>
  </si>
  <si>
    <t>612527********0847</t>
  </si>
  <si>
    <t>何佼南</t>
  </si>
  <si>
    <t>612527********5620</t>
  </si>
  <si>
    <t>郭金梅</t>
  </si>
  <si>
    <t>王义梅</t>
  </si>
  <si>
    <t>612527********6625</t>
  </si>
  <si>
    <t>胡意敏</t>
  </si>
  <si>
    <t>廖惠波</t>
  </si>
  <si>
    <t>612527********3849</t>
  </si>
  <si>
    <t>柞水县交通运输局</t>
  </si>
  <si>
    <t>朱家安</t>
  </si>
  <si>
    <t>612527********4411</t>
  </si>
  <si>
    <t>黄汉林</t>
  </si>
  <si>
    <t>612527********0013</t>
  </si>
  <si>
    <t>李雨芯</t>
  </si>
  <si>
    <t>612527********0023</t>
  </si>
  <si>
    <t>陶可</t>
  </si>
  <si>
    <t>612527********0021</t>
  </si>
  <si>
    <t>周园</t>
  </si>
  <si>
    <t>612527********4225</t>
  </si>
  <si>
    <t>柞水县经济贸易局</t>
  </si>
  <si>
    <t>潘培</t>
  </si>
  <si>
    <t>黄葳</t>
  </si>
  <si>
    <t>612527********1832</t>
  </si>
  <si>
    <t>李鑫</t>
  </si>
  <si>
    <t>612527********1813</t>
  </si>
  <si>
    <t>谈茜茜</t>
  </si>
  <si>
    <t>612527********2620</t>
  </si>
  <si>
    <t>柞水县就业服务中心</t>
  </si>
  <si>
    <t>朱明武</t>
  </si>
  <si>
    <t>612527********341X</t>
  </si>
  <si>
    <t>柞水县老年大学（柞水县委老干局）</t>
  </si>
  <si>
    <t>夏臣慧</t>
  </si>
  <si>
    <t>612527********3827</t>
  </si>
  <si>
    <t>柞水县老年学学会</t>
  </si>
  <si>
    <t>王军</t>
  </si>
  <si>
    <t>612527********0015</t>
  </si>
  <si>
    <t>柞水县林业局</t>
  </si>
  <si>
    <t>刘荣山</t>
  </si>
  <si>
    <t>612527********6411</t>
  </si>
  <si>
    <t>储萌</t>
  </si>
  <si>
    <t>612527********0424</t>
  </si>
  <si>
    <t>柞水县普查办公室</t>
  </si>
  <si>
    <t>程瑶</t>
  </si>
  <si>
    <t>612527********082x</t>
  </si>
  <si>
    <t>江曦</t>
  </si>
  <si>
    <t>孙瑜</t>
  </si>
  <si>
    <t>612527********2029</t>
  </si>
  <si>
    <t>柞水县乾佑街道办事处</t>
  </si>
  <si>
    <t>黑艳艳</t>
  </si>
  <si>
    <t>蒋立苗</t>
  </si>
  <si>
    <t>612527********0024</t>
  </si>
  <si>
    <t>蔡克梅</t>
  </si>
  <si>
    <t>612527********4022</t>
  </si>
  <si>
    <t>徐松琴</t>
  </si>
  <si>
    <t>李帮柱</t>
  </si>
  <si>
    <t>612527********3818</t>
  </si>
  <si>
    <t>柞水县人民医院</t>
  </si>
  <si>
    <t>杨晓莉</t>
  </si>
  <si>
    <t>苏婷</t>
  </si>
  <si>
    <t>612527********002X</t>
  </si>
  <si>
    <t>王璐</t>
  </si>
  <si>
    <t>612527********0421</t>
  </si>
  <si>
    <t>柞水县人民政府办公室</t>
  </si>
  <si>
    <t>李东</t>
  </si>
  <si>
    <t>612527********001X</t>
  </si>
  <si>
    <t>陈家琴</t>
  </si>
  <si>
    <t>612527********1869</t>
  </si>
  <si>
    <t>柞水县溶洞景区管理处</t>
  </si>
  <si>
    <t>李字武</t>
  </si>
  <si>
    <t>612527********4417</t>
  </si>
  <si>
    <t>柞水县融媒体中心</t>
  </si>
  <si>
    <t>蔡佳</t>
  </si>
  <si>
    <t>612527********3028</t>
  </si>
  <si>
    <t>曹东灵</t>
  </si>
  <si>
    <t>612527********2628</t>
  </si>
  <si>
    <t>柞水县市场监督管理局</t>
  </si>
  <si>
    <t>周婷</t>
  </si>
  <si>
    <t>612527********0428</t>
  </si>
  <si>
    <t>王垚</t>
  </si>
  <si>
    <t>梅淑霞</t>
  </si>
  <si>
    <t>612527********4421</t>
  </si>
  <si>
    <t>柞水县水利局</t>
  </si>
  <si>
    <t>刘李英</t>
  </si>
  <si>
    <t>612527********0028</t>
  </si>
  <si>
    <t>张晓莉</t>
  </si>
  <si>
    <t>612527********0027</t>
  </si>
  <si>
    <t>王凡</t>
  </si>
  <si>
    <t>代彬</t>
  </si>
  <si>
    <t>兰碟</t>
  </si>
  <si>
    <t>612527********3027</t>
  </si>
  <si>
    <t>毛淑静</t>
  </si>
  <si>
    <t>612525********4928</t>
  </si>
  <si>
    <t>柞水县体育运动学校</t>
  </si>
  <si>
    <t>张滨</t>
  </si>
  <si>
    <t>李心荣</t>
  </si>
  <si>
    <t>612527********1824</t>
  </si>
  <si>
    <t>杨楠</t>
  </si>
  <si>
    <t>陈真</t>
  </si>
  <si>
    <t>郭阳</t>
  </si>
  <si>
    <t>612527********0010</t>
  </si>
  <si>
    <t>柞水县统计局</t>
  </si>
  <si>
    <t>孔小宁</t>
  </si>
  <si>
    <t>612527********1821</t>
  </si>
  <si>
    <t>童虎霞</t>
  </si>
  <si>
    <t>612527********5624</t>
  </si>
  <si>
    <t>赵阳</t>
  </si>
  <si>
    <t>612527********0414</t>
  </si>
  <si>
    <t>汪燚</t>
  </si>
  <si>
    <t>代兵</t>
  </si>
  <si>
    <t>卢明炜</t>
  </si>
  <si>
    <t>612526********0064</t>
  </si>
  <si>
    <t>柞水县委督查办公室</t>
  </si>
  <si>
    <t>简云波</t>
  </si>
  <si>
    <t>610402********0824</t>
  </si>
  <si>
    <t>柞水县卫生健康局</t>
  </si>
  <si>
    <t>郭天霞</t>
  </si>
  <si>
    <t>612527********1822</t>
  </si>
  <si>
    <t>代富祥</t>
  </si>
  <si>
    <t>张燕</t>
  </si>
  <si>
    <t>柞水县文化和旅游局</t>
  </si>
  <si>
    <t>张霞</t>
  </si>
  <si>
    <t>612526********3764</t>
  </si>
  <si>
    <t>柞水县下梁镇人民政府</t>
  </si>
  <si>
    <t>彭小红</t>
  </si>
  <si>
    <t>冯燕</t>
  </si>
  <si>
    <t>612526********8867</t>
  </si>
  <si>
    <t>王兴云</t>
  </si>
  <si>
    <t>612526********0560</t>
  </si>
  <si>
    <t>詹丽</t>
  </si>
  <si>
    <t>612527********1829</t>
  </si>
  <si>
    <t>柞水县杏坪镇人民政府</t>
  </si>
  <si>
    <t>吴萌</t>
  </si>
  <si>
    <t>612527********4218</t>
  </si>
  <si>
    <t>程艳</t>
  </si>
  <si>
    <t>340881********1261</t>
  </si>
  <si>
    <t>柞水县医疗保障局</t>
  </si>
  <si>
    <t>魏华</t>
  </si>
  <si>
    <t>612527********0022</t>
  </si>
  <si>
    <t>胡博沿</t>
  </si>
  <si>
    <t>612527********0058</t>
  </si>
  <si>
    <t>柞水县应急管理局</t>
  </si>
  <si>
    <t>张玉蓉</t>
  </si>
  <si>
    <t>612527********4228</t>
  </si>
  <si>
    <t>202301</t>
  </si>
  <si>
    <t>202312</t>
  </si>
  <si>
    <t>柞水县政务服务中心</t>
  </si>
  <si>
    <t>樊凤琴</t>
  </si>
  <si>
    <t>612527********4026</t>
  </si>
  <si>
    <t>蔡景景</t>
  </si>
  <si>
    <t>612527********4028</t>
  </si>
  <si>
    <t>廖芹</t>
  </si>
  <si>
    <t>612527********302X</t>
  </si>
  <si>
    <t>柞水县职业中等专业学校</t>
  </si>
  <si>
    <t>郑安梅</t>
  </si>
  <si>
    <t>612527********5640</t>
  </si>
  <si>
    <t>柞水县中医医院</t>
  </si>
  <si>
    <t>陈慕阳</t>
  </si>
  <si>
    <t>202308</t>
  </si>
  <si>
    <t>柞水县司法局</t>
  </si>
  <si>
    <t>吴晓红</t>
  </si>
  <si>
    <t>612527********6627</t>
  </si>
  <si>
    <t>柞水县总工会</t>
  </si>
  <si>
    <t>吴学霞</t>
  </si>
  <si>
    <t>王小丽</t>
  </si>
  <si>
    <t>612527********3823</t>
  </si>
  <si>
    <t>冯芬</t>
  </si>
  <si>
    <t>612527********6621</t>
  </si>
  <si>
    <t>蔡小丽</t>
  </si>
  <si>
    <t>612527********4021</t>
  </si>
  <si>
    <t>张晓琴</t>
  </si>
  <si>
    <t>612527********6425</t>
  </si>
  <si>
    <t>黄英</t>
  </si>
  <si>
    <t>612522********5642</t>
  </si>
  <si>
    <t>中共柞水县委统战部</t>
  </si>
  <si>
    <t>朱大胜</t>
  </si>
  <si>
    <t>612527********3812</t>
  </si>
  <si>
    <t>中国共产党柞水县委员会党校</t>
  </si>
  <si>
    <t>王新鑫</t>
  </si>
  <si>
    <t>612527********0061</t>
  </si>
  <si>
    <t>中国人民政治协商会议陕西省柞水县委员会办公室</t>
  </si>
  <si>
    <t>李宪颖</t>
  </si>
  <si>
    <t>152327********3844</t>
  </si>
  <si>
    <t>中共柞水县委组织部</t>
  </si>
  <si>
    <t>赵倩</t>
  </si>
  <si>
    <t>612527********0049</t>
  </si>
  <si>
    <t>袁苗</t>
  </si>
  <si>
    <t>612527********0042</t>
  </si>
  <si>
    <t>芦英兰</t>
  </si>
  <si>
    <t>612527********562X</t>
  </si>
  <si>
    <t>汪丽萍</t>
  </si>
  <si>
    <t>柞水县人力资源和社会保障局</t>
  </si>
  <si>
    <t>唐星星</t>
  </si>
  <si>
    <t>612527********642X</t>
  </si>
  <si>
    <t>李珊珊</t>
  </si>
  <si>
    <t>612527********6428</t>
  </si>
  <si>
    <t>蔡鑫鑫</t>
  </si>
  <si>
    <t>612527********3026</t>
  </si>
  <si>
    <t>罗冰</t>
  </si>
  <si>
    <t>党梅</t>
  </si>
  <si>
    <t>612527********5626</t>
  </si>
  <si>
    <t>王幸园</t>
  </si>
  <si>
    <t>612527********3014</t>
  </si>
  <si>
    <t>王娜</t>
  </si>
  <si>
    <t>612527********4220</t>
  </si>
  <si>
    <t>余虹</t>
  </si>
  <si>
    <t>612527********4420</t>
  </si>
  <si>
    <t>杨航</t>
  </si>
  <si>
    <t>612527********0020</t>
  </si>
  <si>
    <t>徐孔仟</t>
  </si>
  <si>
    <t>612527********1831</t>
  </si>
  <si>
    <t>樊思伽</t>
  </si>
  <si>
    <t>陈昌粉</t>
  </si>
  <si>
    <t>522428********3020</t>
  </si>
  <si>
    <t>柞水县城市管理局</t>
  </si>
  <si>
    <t>董梦</t>
  </si>
  <si>
    <t>610425********3086</t>
  </si>
  <si>
    <t>王佩佩</t>
  </si>
  <si>
    <t>610502********4222</t>
  </si>
  <si>
    <t>郝苗</t>
  </si>
  <si>
    <t>612526********1828</t>
  </si>
  <si>
    <t>魏长林</t>
  </si>
  <si>
    <t>612527********241X</t>
  </si>
  <si>
    <t>李淑凤</t>
  </si>
  <si>
    <t>612527********3243</t>
  </si>
  <si>
    <t>赵珍珠</t>
  </si>
  <si>
    <t>612527********5421</t>
  </si>
  <si>
    <t>蔡荣荣</t>
  </si>
  <si>
    <t>612527********4428</t>
  </si>
  <si>
    <t>王能强</t>
  </si>
  <si>
    <t>612527********0012</t>
  </si>
  <si>
    <t>陈昌波</t>
  </si>
  <si>
    <t>612527********0412</t>
  </si>
  <si>
    <t>左晓峰</t>
  </si>
  <si>
    <t>612527********561X</t>
  </si>
  <si>
    <t>程仕莲</t>
  </si>
  <si>
    <t>612527********5423</t>
  </si>
  <si>
    <t>骆小宁</t>
  </si>
  <si>
    <t>杨啟婷</t>
  </si>
  <si>
    <t>杨艳</t>
  </si>
  <si>
    <t>612527********0047</t>
  </si>
  <si>
    <t>何玉</t>
  </si>
  <si>
    <t>陈长玲</t>
  </si>
  <si>
    <t>陈利</t>
  </si>
  <si>
    <t>612527********3019</t>
  </si>
  <si>
    <t>汪晓燕</t>
  </si>
  <si>
    <t>612527********3420</t>
  </si>
  <si>
    <t>张丹</t>
  </si>
  <si>
    <t>612527********6423</t>
  </si>
  <si>
    <t>刘荣青</t>
  </si>
  <si>
    <t>612527********6422</t>
  </si>
  <si>
    <t>陈永锋</t>
  </si>
  <si>
    <t>612527********5610</t>
  </si>
  <si>
    <t>陈静</t>
  </si>
  <si>
    <t>612527********6620</t>
  </si>
  <si>
    <t>党敏</t>
  </si>
  <si>
    <t>612527********0062</t>
  </si>
  <si>
    <t>张巧</t>
  </si>
  <si>
    <t>齐菲</t>
  </si>
  <si>
    <t>612527********6841</t>
  </si>
  <si>
    <t>王义环</t>
  </si>
  <si>
    <t>612527********6626</t>
  </si>
  <si>
    <t>孙康</t>
  </si>
  <si>
    <t>612527********0410</t>
  </si>
  <si>
    <t>汪晓娟</t>
  </si>
  <si>
    <t>樊维</t>
  </si>
  <si>
    <t>612527********3822</t>
  </si>
  <si>
    <t>王锋</t>
  </si>
  <si>
    <t>612527********1812</t>
  </si>
  <si>
    <t>党頴</t>
  </si>
  <si>
    <t>倪沙沙</t>
  </si>
  <si>
    <t>612527********0823</t>
  </si>
  <si>
    <t>郝瑞</t>
  </si>
  <si>
    <t>杨砚</t>
  </si>
  <si>
    <t>612527********6623</t>
  </si>
  <si>
    <t>戚文豪</t>
  </si>
  <si>
    <t>612527********1814</t>
  </si>
  <si>
    <t>李铨</t>
  </si>
  <si>
    <t>张洪华</t>
  </si>
  <si>
    <t>蔡小雪</t>
  </si>
  <si>
    <t>612527********5623</t>
  </si>
  <si>
    <t>王淋</t>
  </si>
  <si>
    <t>合计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</si>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</sst>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8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view="pageBreakPreview" zoomScaleNormal="82" zoomScaleSheetLayoutView="100" workbookViewId="0" topLeftCell="A1">
      <selection activeCell="E2" sqref="E1:E65536"/>
    </sheetView>
  </sheetViews>
  <sheetFormatPr defaultColWidth="9.00390625" defaultRowHeight="14.25"/>
  <cols>
    <col min="1" max="1" width="6.125" style="4" customWidth="1"/>
    <col min="2" max="2" width="9.875" style="4" customWidth="1"/>
    <col min="3" max="3" width="23.125" style="4" customWidth="1"/>
    <col min="4" max="4" width="10.00390625" style="4" customWidth="1"/>
    <col min="5" max="5" width="10.125" style="4" customWidth="1"/>
    <col min="6" max="6" width="5.50390625" style="4" customWidth="1"/>
    <col min="7" max="7" width="10.25390625" style="6" customWidth="1"/>
    <col min="8" max="8" width="5.625" style="4" customWidth="1"/>
    <col min="9" max="9" width="10.00390625" style="6" customWidth="1"/>
    <col min="10" max="10" width="5.875" style="4" customWidth="1"/>
    <col min="11" max="11" width="9.75390625" style="6" customWidth="1"/>
    <col min="12" max="12" width="12.75390625" style="6" customWidth="1"/>
    <col min="13" max="13" width="37.875" style="4" customWidth="1"/>
    <col min="14" max="14" width="11.875" style="6" customWidth="1"/>
    <col min="15" max="244" width="8.375" style="4" customWidth="1"/>
    <col min="245" max="245" width="8.375" style="4" bestFit="1" customWidth="1"/>
    <col min="246" max="16384" width="9.00390625" style="4" customWidth="1"/>
  </cols>
  <sheetData>
    <row r="1" spans="1:14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28.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6</v>
      </c>
      <c r="I2" s="10" t="s">
        <v>8</v>
      </c>
      <c r="J2" s="9" t="s">
        <v>6</v>
      </c>
      <c r="K2" s="10" t="s">
        <v>9</v>
      </c>
      <c r="L2" s="10" t="s">
        <v>10</v>
      </c>
      <c r="M2" s="9" t="s">
        <v>11</v>
      </c>
      <c r="N2" s="10" t="s">
        <v>12</v>
      </c>
    </row>
    <row r="3" spans="1:14" ht="14.25">
      <c r="A3" s="11">
        <v>1</v>
      </c>
      <c r="B3" s="12" t="s">
        <v>13</v>
      </c>
      <c r="C3" s="13" t="s">
        <v>14</v>
      </c>
      <c r="D3" s="11">
        <v>202301</v>
      </c>
      <c r="E3" s="11">
        <v>202312</v>
      </c>
      <c r="F3" s="11">
        <v>12</v>
      </c>
      <c r="G3" s="14">
        <f>F3*674.75</f>
        <v>8097</v>
      </c>
      <c r="H3" s="11">
        <v>12</v>
      </c>
      <c r="I3" s="14">
        <f>H3*30.23</f>
        <v>362.76</v>
      </c>
      <c r="J3" s="11">
        <v>12</v>
      </c>
      <c r="K3" s="14">
        <f>J3*263.52</f>
        <v>3162.24</v>
      </c>
      <c r="L3" s="14">
        <f>K3+I3+G3</f>
        <v>11622</v>
      </c>
      <c r="M3" s="21" t="s">
        <v>15</v>
      </c>
      <c r="N3" s="14">
        <f>L3</f>
        <v>11622</v>
      </c>
    </row>
    <row r="4" spans="1:14" ht="14.25">
      <c r="A4" s="11">
        <v>2</v>
      </c>
      <c r="B4" s="12" t="s">
        <v>16</v>
      </c>
      <c r="C4" s="13" t="s">
        <v>17</v>
      </c>
      <c r="D4" s="11">
        <v>202301</v>
      </c>
      <c r="E4" s="11">
        <v>202306</v>
      </c>
      <c r="F4" s="11">
        <v>6</v>
      </c>
      <c r="G4" s="14">
        <f aca="true" t="shared" si="0" ref="G4:G10">F4*691.04</f>
        <v>4146.24</v>
      </c>
      <c r="H4" s="11">
        <v>6</v>
      </c>
      <c r="I4" s="14">
        <f>30.23*H4</f>
        <v>181.38</v>
      </c>
      <c r="J4" s="11">
        <v>6</v>
      </c>
      <c r="K4" s="14">
        <f>263.52*J4</f>
        <v>1581.12</v>
      </c>
      <c r="L4" s="14">
        <f>K4+I4+G4</f>
        <v>5908.74</v>
      </c>
      <c r="M4" s="22" t="s">
        <v>18</v>
      </c>
      <c r="N4" s="14">
        <f>SUM(L4:L6)</f>
        <v>17726.22</v>
      </c>
    </row>
    <row r="5" spans="1:14" ht="14.25">
      <c r="A5" s="11">
        <v>3</v>
      </c>
      <c r="B5" s="12" t="s">
        <v>19</v>
      </c>
      <c r="C5" s="13" t="s">
        <v>20</v>
      </c>
      <c r="D5" s="11">
        <v>202301</v>
      </c>
      <c r="E5" s="11">
        <v>202306</v>
      </c>
      <c r="F5" s="11">
        <v>6</v>
      </c>
      <c r="G5" s="14">
        <f t="shared" si="0"/>
        <v>4146.24</v>
      </c>
      <c r="H5" s="11">
        <v>6</v>
      </c>
      <c r="I5" s="14">
        <f>30.23*H5</f>
        <v>181.38</v>
      </c>
      <c r="J5" s="11">
        <v>6</v>
      </c>
      <c r="K5" s="14">
        <f>263.52*J5</f>
        <v>1581.12</v>
      </c>
      <c r="L5" s="14">
        <f>K5+I5+G5</f>
        <v>5908.74</v>
      </c>
      <c r="M5" s="22" t="s">
        <v>18</v>
      </c>
      <c r="N5" s="14"/>
    </row>
    <row r="6" spans="1:14" ht="14.25">
      <c r="A6" s="11">
        <v>4</v>
      </c>
      <c r="B6" s="12" t="s">
        <v>21</v>
      </c>
      <c r="C6" s="13" t="s">
        <v>22</v>
      </c>
      <c r="D6" s="11">
        <v>202301</v>
      </c>
      <c r="E6" s="11">
        <v>202306</v>
      </c>
      <c r="F6" s="11">
        <v>6</v>
      </c>
      <c r="G6" s="14">
        <f t="shared" si="0"/>
        <v>4146.24</v>
      </c>
      <c r="H6" s="11">
        <v>6</v>
      </c>
      <c r="I6" s="14">
        <f>30.23*H6</f>
        <v>181.38</v>
      </c>
      <c r="J6" s="11">
        <v>6</v>
      </c>
      <c r="K6" s="14">
        <f>263.52*J6</f>
        <v>1581.12</v>
      </c>
      <c r="L6" s="14">
        <f>K6+I6+G6</f>
        <v>5908.74</v>
      </c>
      <c r="M6" s="23" t="s">
        <v>18</v>
      </c>
      <c r="N6" s="14"/>
    </row>
    <row r="7" spans="1:14" ht="14.25">
      <c r="A7" s="11">
        <v>5</v>
      </c>
      <c r="B7" s="12" t="s">
        <v>23</v>
      </c>
      <c r="C7" s="13" t="s">
        <v>24</v>
      </c>
      <c r="D7" s="11">
        <v>202301</v>
      </c>
      <c r="E7" s="11">
        <v>202305</v>
      </c>
      <c r="F7" s="11">
        <v>5</v>
      </c>
      <c r="G7" s="14">
        <f t="shared" si="0"/>
        <v>3455.2</v>
      </c>
      <c r="H7" s="11">
        <v>0</v>
      </c>
      <c r="I7" s="14">
        <v>0</v>
      </c>
      <c r="J7" s="11">
        <v>0</v>
      </c>
      <c r="K7" s="14">
        <v>0</v>
      </c>
      <c r="L7" s="14">
        <f>G7+I7+K7</f>
        <v>3455.2</v>
      </c>
      <c r="M7" s="23" t="s">
        <v>25</v>
      </c>
      <c r="N7" s="14">
        <f>SUM(L7:L10)</f>
        <v>25568.480000000003</v>
      </c>
    </row>
    <row r="8" spans="1:14" ht="14.25">
      <c r="A8" s="11">
        <v>6</v>
      </c>
      <c r="B8" s="12" t="s">
        <v>26</v>
      </c>
      <c r="C8" s="13" t="s">
        <v>27</v>
      </c>
      <c r="D8" s="11">
        <v>202301</v>
      </c>
      <c r="E8" s="11">
        <v>202312</v>
      </c>
      <c r="F8" s="11">
        <v>12</v>
      </c>
      <c r="G8" s="14">
        <f t="shared" si="0"/>
        <v>8292.48</v>
      </c>
      <c r="H8" s="11">
        <v>0</v>
      </c>
      <c r="I8" s="14">
        <v>0</v>
      </c>
      <c r="J8" s="11">
        <v>0</v>
      </c>
      <c r="K8" s="14">
        <v>0</v>
      </c>
      <c r="L8" s="14">
        <f>G8+I8+K8</f>
        <v>8292.48</v>
      </c>
      <c r="M8" s="23" t="s">
        <v>25</v>
      </c>
      <c r="N8" s="14"/>
    </row>
    <row r="9" spans="1:14" ht="14.25">
      <c r="A9" s="11">
        <v>7</v>
      </c>
      <c r="B9" s="12" t="s">
        <v>28</v>
      </c>
      <c r="C9" s="13" t="s">
        <v>29</v>
      </c>
      <c r="D9" s="11">
        <v>202301</v>
      </c>
      <c r="E9" s="11">
        <v>202310</v>
      </c>
      <c r="F9" s="11">
        <v>10</v>
      </c>
      <c r="G9" s="14">
        <f t="shared" si="0"/>
        <v>6910.4</v>
      </c>
      <c r="H9" s="11">
        <v>0</v>
      </c>
      <c r="I9" s="14">
        <v>0</v>
      </c>
      <c r="J9" s="11">
        <v>0</v>
      </c>
      <c r="K9" s="14">
        <v>0</v>
      </c>
      <c r="L9" s="14">
        <f>G9+I9+K9</f>
        <v>6910.4</v>
      </c>
      <c r="M9" s="23" t="s">
        <v>25</v>
      </c>
      <c r="N9" s="14"/>
    </row>
    <row r="10" spans="1:14" ht="14.25">
      <c r="A10" s="11">
        <v>8</v>
      </c>
      <c r="B10" s="12" t="s">
        <v>30</v>
      </c>
      <c r="C10" s="13" t="s">
        <v>31</v>
      </c>
      <c r="D10" s="11">
        <v>202301</v>
      </c>
      <c r="E10" s="11">
        <v>202310</v>
      </c>
      <c r="F10" s="11">
        <v>10</v>
      </c>
      <c r="G10" s="14">
        <f t="shared" si="0"/>
        <v>6910.4</v>
      </c>
      <c r="H10" s="11">
        <v>0</v>
      </c>
      <c r="I10" s="14">
        <v>0</v>
      </c>
      <c r="J10" s="11">
        <v>0</v>
      </c>
      <c r="K10" s="14">
        <v>0</v>
      </c>
      <c r="L10" s="14">
        <f>G10+I10+K10</f>
        <v>6910.4</v>
      </c>
      <c r="M10" s="23" t="s">
        <v>25</v>
      </c>
      <c r="N10" s="14"/>
    </row>
    <row r="11" spans="1:14" ht="14.25">
      <c r="A11" s="11">
        <v>9</v>
      </c>
      <c r="B11" s="12" t="s">
        <v>32</v>
      </c>
      <c r="C11" s="13" t="s">
        <v>22</v>
      </c>
      <c r="D11" s="11">
        <v>202301</v>
      </c>
      <c r="E11" s="11">
        <v>202303</v>
      </c>
      <c r="F11" s="11">
        <v>3</v>
      </c>
      <c r="G11" s="14">
        <f>F11*674.75</f>
        <v>2024.25</v>
      </c>
      <c r="H11" s="11">
        <v>3</v>
      </c>
      <c r="I11" s="14">
        <f>H11*30.23</f>
        <v>90.69</v>
      </c>
      <c r="J11" s="11">
        <v>3</v>
      </c>
      <c r="K11" s="14">
        <f>J11*263.52</f>
        <v>790.56</v>
      </c>
      <c r="L11" s="14">
        <f>K11+I11+G11</f>
        <v>2905.5</v>
      </c>
      <c r="M11" s="23" t="s">
        <v>33</v>
      </c>
      <c r="N11" s="14">
        <f>L11</f>
        <v>2905.5</v>
      </c>
    </row>
    <row r="12" spans="1:14" ht="14.25">
      <c r="A12" s="11">
        <v>10</v>
      </c>
      <c r="B12" s="12" t="s">
        <v>34</v>
      </c>
      <c r="C12" s="13" t="s">
        <v>35</v>
      </c>
      <c r="D12" s="11">
        <v>202301</v>
      </c>
      <c r="E12" s="11">
        <v>202306</v>
      </c>
      <c r="F12" s="11">
        <v>6</v>
      </c>
      <c r="G12" s="14">
        <f>F12*691.04</f>
        <v>4146.24</v>
      </c>
      <c r="H12" s="11">
        <v>6</v>
      </c>
      <c r="I12" s="14">
        <f>H12*30.23</f>
        <v>181.38</v>
      </c>
      <c r="J12" s="11">
        <v>6</v>
      </c>
      <c r="K12" s="14">
        <f>J12*263.52</f>
        <v>1581.12</v>
      </c>
      <c r="L12" s="14">
        <f>K12+I12+G12</f>
        <v>5908.74</v>
      </c>
      <c r="M12" s="23" t="s">
        <v>36</v>
      </c>
      <c r="N12" s="24">
        <f>SUM(L12:L15)</f>
        <v>20887.67</v>
      </c>
    </row>
    <row r="13" spans="1:14" ht="14.25">
      <c r="A13" s="11">
        <v>11</v>
      </c>
      <c r="B13" s="12" t="s">
        <v>37</v>
      </c>
      <c r="C13" s="13" t="s">
        <v>38</v>
      </c>
      <c r="D13" s="11">
        <v>202301</v>
      </c>
      <c r="E13" s="11">
        <v>202308</v>
      </c>
      <c r="F13" s="11">
        <v>8</v>
      </c>
      <c r="G13" s="14">
        <f>F13*691.04</f>
        <v>5528.32</v>
      </c>
      <c r="H13" s="11">
        <v>8</v>
      </c>
      <c r="I13" s="14">
        <f>H13*30.23</f>
        <v>241.84</v>
      </c>
      <c r="J13" s="11">
        <v>8</v>
      </c>
      <c r="K13" s="14">
        <f>J13*263.52</f>
        <v>2108.16</v>
      </c>
      <c r="L13" s="14">
        <f>K13+I13+G13</f>
        <v>7878.32</v>
      </c>
      <c r="M13" s="23" t="s">
        <v>36</v>
      </c>
      <c r="N13" s="25"/>
    </row>
    <row r="14" spans="1:14" ht="14.25">
      <c r="A14" s="11">
        <v>12</v>
      </c>
      <c r="B14" s="12" t="s">
        <v>39</v>
      </c>
      <c r="C14" s="13" t="s">
        <v>40</v>
      </c>
      <c r="D14" s="11">
        <v>202307</v>
      </c>
      <c r="E14" s="11">
        <v>202312</v>
      </c>
      <c r="F14" s="11">
        <v>6</v>
      </c>
      <c r="G14" s="14">
        <f>F14*691.04</f>
        <v>4146.24</v>
      </c>
      <c r="H14" s="11">
        <v>0</v>
      </c>
      <c r="I14" s="14">
        <f>H14*30.23</f>
        <v>0</v>
      </c>
      <c r="J14" s="11">
        <v>0</v>
      </c>
      <c r="K14" s="14">
        <f>J14*263.52</f>
        <v>0</v>
      </c>
      <c r="L14" s="14">
        <f>K14+I14+G14</f>
        <v>4146.24</v>
      </c>
      <c r="M14" s="23" t="s">
        <v>36</v>
      </c>
      <c r="N14" s="25"/>
    </row>
    <row r="15" spans="1:14" ht="14.25">
      <c r="A15" s="11">
        <v>13</v>
      </c>
      <c r="B15" s="12" t="s">
        <v>41</v>
      </c>
      <c r="C15" s="13" t="s">
        <v>42</v>
      </c>
      <c r="D15" s="11">
        <v>202301</v>
      </c>
      <c r="E15" s="11">
        <v>202303</v>
      </c>
      <c r="F15" s="11">
        <v>3</v>
      </c>
      <c r="G15" s="14">
        <f>F15*691.04</f>
        <v>2073.12</v>
      </c>
      <c r="H15" s="11">
        <v>3</v>
      </c>
      <c r="I15" s="14">
        <f>H15*30.23</f>
        <v>90.69</v>
      </c>
      <c r="J15" s="11">
        <v>3</v>
      </c>
      <c r="K15" s="14">
        <f>J15*263.52</f>
        <v>790.56</v>
      </c>
      <c r="L15" s="14">
        <f>K15+I15+G15</f>
        <v>2954.37</v>
      </c>
      <c r="M15" s="26" t="s">
        <v>36</v>
      </c>
      <c r="N15" s="27"/>
    </row>
    <row r="16" spans="1:14" ht="14.25">
      <c r="A16" s="11">
        <v>14</v>
      </c>
      <c r="B16" s="12" t="s">
        <v>43</v>
      </c>
      <c r="C16" s="13" t="s">
        <v>44</v>
      </c>
      <c r="D16" s="11">
        <v>202301</v>
      </c>
      <c r="E16" s="11">
        <v>202312</v>
      </c>
      <c r="F16" s="11">
        <v>12</v>
      </c>
      <c r="G16" s="14">
        <f aca="true" t="shared" si="1" ref="G16:G21">9*691.04+3*674.75</f>
        <v>8243.61</v>
      </c>
      <c r="H16" s="11">
        <v>12</v>
      </c>
      <c r="I16" s="14">
        <f aca="true" t="shared" si="2" ref="I16:I24">H16*30.23</f>
        <v>362.76</v>
      </c>
      <c r="J16" s="11">
        <v>12</v>
      </c>
      <c r="K16" s="14">
        <f aca="true" t="shared" si="3" ref="K16:K24">J16*263.52</f>
        <v>3162.24</v>
      </c>
      <c r="L16" s="14">
        <f aca="true" t="shared" si="4" ref="L16:L24">K16+I16+G16</f>
        <v>11768.61</v>
      </c>
      <c r="M16" s="23" t="s">
        <v>45</v>
      </c>
      <c r="N16" s="14">
        <f>SUBTOTAL(9,L16:L21)</f>
        <v>70551.20000000001</v>
      </c>
    </row>
    <row r="17" spans="1:14" ht="14.25">
      <c r="A17" s="11">
        <v>15</v>
      </c>
      <c r="B17" s="12" t="s">
        <v>46</v>
      </c>
      <c r="C17" s="13" t="s">
        <v>47</v>
      </c>
      <c r="D17" s="11">
        <v>202301</v>
      </c>
      <c r="E17" s="11">
        <v>202312</v>
      </c>
      <c r="F17" s="11">
        <v>12</v>
      </c>
      <c r="G17" s="14">
        <f t="shared" si="1"/>
        <v>8243.61</v>
      </c>
      <c r="H17" s="11">
        <v>11</v>
      </c>
      <c r="I17" s="14">
        <f t="shared" si="2"/>
        <v>332.53000000000003</v>
      </c>
      <c r="J17" s="11">
        <v>12</v>
      </c>
      <c r="K17" s="14">
        <f t="shared" si="3"/>
        <v>3162.24</v>
      </c>
      <c r="L17" s="14">
        <f t="shared" si="4"/>
        <v>11738.380000000001</v>
      </c>
      <c r="M17" s="23" t="s">
        <v>45</v>
      </c>
      <c r="N17" s="14"/>
    </row>
    <row r="18" spans="1:14" ht="14.25">
      <c r="A18" s="11">
        <v>16</v>
      </c>
      <c r="B18" s="12" t="s">
        <v>48</v>
      </c>
      <c r="C18" s="13" t="s">
        <v>49</v>
      </c>
      <c r="D18" s="11">
        <v>202301</v>
      </c>
      <c r="E18" s="11">
        <v>202312</v>
      </c>
      <c r="F18" s="11">
        <v>12</v>
      </c>
      <c r="G18" s="14">
        <f t="shared" si="1"/>
        <v>8243.61</v>
      </c>
      <c r="H18" s="15">
        <v>11</v>
      </c>
      <c r="I18" s="14">
        <f t="shared" si="2"/>
        <v>332.53000000000003</v>
      </c>
      <c r="J18" s="11">
        <v>12</v>
      </c>
      <c r="K18" s="14">
        <f t="shared" si="3"/>
        <v>3162.24</v>
      </c>
      <c r="L18" s="14">
        <f t="shared" si="4"/>
        <v>11738.380000000001</v>
      </c>
      <c r="M18" s="23" t="s">
        <v>45</v>
      </c>
      <c r="N18" s="14"/>
    </row>
    <row r="19" spans="1:14" ht="14.25">
      <c r="A19" s="11">
        <v>17</v>
      </c>
      <c r="B19" s="16" t="s">
        <v>50</v>
      </c>
      <c r="C19" s="17" t="s">
        <v>51</v>
      </c>
      <c r="D19" s="11">
        <v>202301</v>
      </c>
      <c r="E19" s="11">
        <v>202312</v>
      </c>
      <c r="F19" s="11">
        <v>12</v>
      </c>
      <c r="G19" s="14">
        <f t="shared" si="1"/>
        <v>8243.61</v>
      </c>
      <c r="H19" s="11">
        <v>12</v>
      </c>
      <c r="I19" s="14">
        <f t="shared" si="2"/>
        <v>362.76</v>
      </c>
      <c r="J19" s="11">
        <v>12</v>
      </c>
      <c r="K19" s="14">
        <f t="shared" si="3"/>
        <v>3162.24</v>
      </c>
      <c r="L19" s="14">
        <f t="shared" si="4"/>
        <v>11768.61</v>
      </c>
      <c r="M19" s="23" t="s">
        <v>45</v>
      </c>
      <c r="N19" s="14"/>
    </row>
    <row r="20" spans="1:14" ht="14.25">
      <c r="A20" s="11">
        <v>18</v>
      </c>
      <c r="B20" s="12" t="s">
        <v>52</v>
      </c>
      <c r="C20" s="13" t="s">
        <v>53</v>
      </c>
      <c r="D20" s="11">
        <v>202301</v>
      </c>
      <c r="E20" s="11">
        <v>202312</v>
      </c>
      <c r="F20" s="11">
        <v>12</v>
      </c>
      <c r="G20" s="14">
        <f t="shared" si="1"/>
        <v>8243.61</v>
      </c>
      <c r="H20" s="11">
        <v>12</v>
      </c>
      <c r="I20" s="14">
        <f t="shared" si="2"/>
        <v>362.76</v>
      </c>
      <c r="J20" s="11">
        <v>12</v>
      </c>
      <c r="K20" s="14">
        <f t="shared" si="3"/>
        <v>3162.24</v>
      </c>
      <c r="L20" s="14">
        <f t="shared" si="4"/>
        <v>11768.61</v>
      </c>
      <c r="M20" s="23" t="s">
        <v>45</v>
      </c>
      <c r="N20" s="14"/>
    </row>
    <row r="21" spans="1:14" ht="14.25">
      <c r="A21" s="11">
        <v>19</v>
      </c>
      <c r="B21" s="12" t="s">
        <v>54</v>
      </c>
      <c r="C21" s="13" t="s">
        <v>55</v>
      </c>
      <c r="D21" s="11">
        <v>202301</v>
      </c>
      <c r="E21" s="11">
        <v>202312</v>
      </c>
      <c r="F21" s="11">
        <v>12</v>
      </c>
      <c r="G21" s="14">
        <f t="shared" si="1"/>
        <v>8243.61</v>
      </c>
      <c r="H21" s="11">
        <v>12</v>
      </c>
      <c r="I21" s="14">
        <f t="shared" si="2"/>
        <v>362.76</v>
      </c>
      <c r="J21" s="11">
        <v>12</v>
      </c>
      <c r="K21" s="14">
        <f t="shared" si="3"/>
        <v>3162.24</v>
      </c>
      <c r="L21" s="14">
        <f t="shared" si="4"/>
        <v>11768.61</v>
      </c>
      <c r="M21" s="23" t="s">
        <v>45</v>
      </c>
      <c r="N21" s="14"/>
    </row>
    <row r="22" spans="1:14" ht="14.25">
      <c r="A22" s="11">
        <v>20</v>
      </c>
      <c r="B22" s="12" t="s">
        <v>56</v>
      </c>
      <c r="C22" s="13" t="s">
        <v>57</v>
      </c>
      <c r="D22" s="11">
        <v>202301</v>
      </c>
      <c r="E22" s="11">
        <v>202312</v>
      </c>
      <c r="F22" s="11">
        <v>12</v>
      </c>
      <c r="G22" s="14">
        <f>10*691.04+2*674.75</f>
        <v>8259.9</v>
      </c>
      <c r="H22" s="11">
        <v>11</v>
      </c>
      <c r="I22" s="14">
        <f t="shared" si="2"/>
        <v>332.53000000000003</v>
      </c>
      <c r="J22" s="11">
        <v>12</v>
      </c>
      <c r="K22" s="14">
        <f t="shared" si="3"/>
        <v>3162.24</v>
      </c>
      <c r="L22" s="14">
        <f t="shared" si="4"/>
        <v>11754.67</v>
      </c>
      <c r="M22" s="23" t="s">
        <v>58</v>
      </c>
      <c r="N22" s="14">
        <f>SUBTOTAL(9,L22:L23)</f>
        <v>23509.34</v>
      </c>
    </row>
    <row r="23" spans="1:14" ht="14.25">
      <c r="A23" s="11">
        <v>21</v>
      </c>
      <c r="B23" s="12" t="s">
        <v>59</v>
      </c>
      <c r="C23" s="13" t="s">
        <v>60</v>
      </c>
      <c r="D23" s="11">
        <v>202301</v>
      </c>
      <c r="E23" s="11">
        <v>202312</v>
      </c>
      <c r="F23" s="11">
        <v>12</v>
      </c>
      <c r="G23" s="14">
        <f>10*691.04+2*674.75</f>
        <v>8259.9</v>
      </c>
      <c r="H23" s="11">
        <v>11</v>
      </c>
      <c r="I23" s="14">
        <f t="shared" si="2"/>
        <v>332.53000000000003</v>
      </c>
      <c r="J23" s="11">
        <v>12</v>
      </c>
      <c r="K23" s="14">
        <f t="shared" si="3"/>
        <v>3162.24</v>
      </c>
      <c r="L23" s="14">
        <f t="shared" si="4"/>
        <v>11754.67</v>
      </c>
      <c r="M23" s="23" t="s">
        <v>58</v>
      </c>
      <c r="N23" s="14"/>
    </row>
    <row r="24" spans="1:14" ht="14.25">
      <c r="A24" s="11">
        <v>22</v>
      </c>
      <c r="B24" s="12" t="s">
        <v>61</v>
      </c>
      <c r="C24" s="13" t="s">
        <v>62</v>
      </c>
      <c r="D24" s="18">
        <v>202301</v>
      </c>
      <c r="E24" s="18">
        <v>202312</v>
      </c>
      <c r="F24" s="18">
        <v>12</v>
      </c>
      <c r="G24" s="18">
        <f aca="true" t="shared" si="5" ref="G24:G30">F24*691.04</f>
        <v>8292.48</v>
      </c>
      <c r="H24" s="18">
        <v>12</v>
      </c>
      <c r="I24" s="18">
        <f t="shared" si="2"/>
        <v>362.76</v>
      </c>
      <c r="J24" s="18">
        <v>12</v>
      </c>
      <c r="K24" s="18">
        <f t="shared" si="3"/>
        <v>3162.24</v>
      </c>
      <c r="L24" s="18">
        <f t="shared" si="4"/>
        <v>11817.48</v>
      </c>
      <c r="M24" s="23" t="s">
        <v>63</v>
      </c>
      <c r="N24" s="14">
        <f>L24</f>
        <v>11817.48</v>
      </c>
    </row>
    <row r="25" spans="1:14" ht="14.25">
      <c r="A25" s="11">
        <v>23</v>
      </c>
      <c r="B25" s="16" t="s">
        <v>64</v>
      </c>
      <c r="C25" s="13" t="s">
        <v>65</v>
      </c>
      <c r="D25" s="11">
        <v>202308</v>
      </c>
      <c r="E25" s="11">
        <v>202312</v>
      </c>
      <c r="F25" s="11">
        <v>5</v>
      </c>
      <c r="G25" s="14">
        <f t="shared" si="5"/>
        <v>3455.2</v>
      </c>
      <c r="H25" s="11">
        <v>0</v>
      </c>
      <c r="I25" s="14">
        <v>0</v>
      </c>
      <c r="J25" s="11">
        <v>0</v>
      </c>
      <c r="K25" s="14">
        <v>0</v>
      </c>
      <c r="L25" s="14">
        <f>G25</f>
        <v>3455.2</v>
      </c>
      <c r="M25" s="23" t="s">
        <v>66</v>
      </c>
      <c r="N25" s="14">
        <f>SUM(L25:L28)</f>
        <v>24636.62</v>
      </c>
    </row>
    <row r="26" spans="1:14" ht="14.25">
      <c r="A26" s="11">
        <v>24</v>
      </c>
      <c r="B26" s="12" t="s">
        <v>67</v>
      </c>
      <c r="C26" s="13" t="s">
        <v>68</v>
      </c>
      <c r="D26" s="11">
        <v>202301</v>
      </c>
      <c r="E26" s="11">
        <v>202312</v>
      </c>
      <c r="F26" s="11">
        <v>12</v>
      </c>
      <c r="G26" s="14">
        <f t="shared" si="5"/>
        <v>8292.48</v>
      </c>
      <c r="H26" s="11">
        <v>12</v>
      </c>
      <c r="I26" s="14">
        <f>H26*30.23</f>
        <v>362.76</v>
      </c>
      <c r="J26" s="11">
        <v>12</v>
      </c>
      <c r="K26" s="14">
        <f>J26*263.52</f>
        <v>3162.24</v>
      </c>
      <c r="L26" s="14">
        <f>K26+I26+G26</f>
        <v>11817.48</v>
      </c>
      <c r="M26" s="23" t="s">
        <v>66</v>
      </c>
      <c r="N26" s="14"/>
    </row>
    <row r="27" spans="1:14" ht="14.25">
      <c r="A27" s="11">
        <v>25</v>
      </c>
      <c r="B27" s="12" t="s">
        <v>69</v>
      </c>
      <c r="C27" s="13" t="s">
        <v>70</v>
      </c>
      <c r="D27" s="11">
        <v>202301</v>
      </c>
      <c r="E27" s="11">
        <v>202306</v>
      </c>
      <c r="F27" s="11">
        <v>6</v>
      </c>
      <c r="G27" s="14">
        <f t="shared" si="5"/>
        <v>4146.24</v>
      </c>
      <c r="H27" s="11">
        <v>6</v>
      </c>
      <c r="I27" s="14">
        <f>H27*30.23</f>
        <v>181.38</v>
      </c>
      <c r="J27" s="11">
        <v>6</v>
      </c>
      <c r="K27" s="14">
        <f>J27*263.52</f>
        <v>1581.12</v>
      </c>
      <c r="L27" s="14">
        <f>K27+I27+G27</f>
        <v>5908.74</v>
      </c>
      <c r="M27" s="23" t="s">
        <v>66</v>
      </c>
      <c r="N27" s="14"/>
    </row>
    <row r="28" spans="1:14" ht="14.25">
      <c r="A28" s="11">
        <v>26</v>
      </c>
      <c r="B28" s="12" t="s">
        <v>71</v>
      </c>
      <c r="C28" s="13" t="s">
        <v>72</v>
      </c>
      <c r="D28" s="11">
        <v>202308</v>
      </c>
      <c r="E28" s="11">
        <v>202312</v>
      </c>
      <c r="F28" s="11">
        <v>5</v>
      </c>
      <c r="G28" s="14">
        <f t="shared" si="5"/>
        <v>3455.2</v>
      </c>
      <c r="H28" s="11">
        <v>0</v>
      </c>
      <c r="I28" s="14">
        <f>H28*30.23</f>
        <v>0</v>
      </c>
      <c r="J28" s="11">
        <v>0</v>
      </c>
      <c r="K28" s="14">
        <f>J28*263.52</f>
        <v>0</v>
      </c>
      <c r="L28" s="14">
        <f>G28</f>
        <v>3455.2</v>
      </c>
      <c r="M28" s="23" t="s">
        <v>66</v>
      </c>
      <c r="N28" s="14"/>
    </row>
    <row r="29" spans="1:14" s="3" customFormat="1" ht="14.25">
      <c r="A29" s="11">
        <v>27</v>
      </c>
      <c r="B29" s="12" t="s">
        <v>73</v>
      </c>
      <c r="C29" s="13" t="s">
        <v>74</v>
      </c>
      <c r="D29" s="11">
        <v>202301</v>
      </c>
      <c r="E29" s="11">
        <v>202312</v>
      </c>
      <c r="F29" s="19">
        <v>12</v>
      </c>
      <c r="G29" s="19">
        <f t="shared" si="5"/>
        <v>8292.48</v>
      </c>
      <c r="H29" s="18">
        <v>12</v>
      </c>
      <c r="I29" s="14">
        <f>H29*30.23</f>
        <v>362.76</v>
      </c>
      <c r="J29" s="11">
        <v>12</v>
      </c>
      <c r="K29" s="14">
        <f>J29*263.52</f>
        <v>3162.24</v>
      </c>
      <c r="L29" s="14">
        <f aca="true" t="shared" si="6" ref="L29:L34">K29+I29+G29</f>
        <v>11817.48</v>
      </c>
      <c r="M29" s="23" t="s">
        <v>75</v>
      </c>
      <c r="N29" s="14">
        <f>L29</f>
        <v>11817.48</v>
      </c>
    </row>
    <row r="30" spans="1:14" ht="14.25">
      <c r="A30" s="11">
        <v>28</v>
      </c>
      <c r="B30" s="12" t="s">
        <v>76</v>
      </c>
      <c r="C30" s="13" t="s">
        <v>77</v>
      </c>
      <c r="D30" s="11">
        <v>202301</v>
      </c>
      <c r="E30" s="11">
        <v>202303</v>
      </c>
      <c r="F30" s="11">
        <v>3</v>
      </c>
      <c r="G30" s="14">
        <f t="shared" si="5"/>
        <v>2073.12</v>
      </c>
      <c r="H30" s="11">
        <v>3</v>
      </c>
      <c r="I30" s="14">
        <f>H30*30.23</f>
        <v>90.69</v>
      </c>
      <c r="J30" s="11">
        <v>3</v>
      </c>
      <c r="K30" s="14">
        <f>J30*263.52</f>
        <v>790.56</v>
      </c>
      <c r="L30" s="14">
        <f t="shared" si="6"/>
        <v>2954.37</v>
      </c>
      <c r="M30" s="23" t="s">
        <v>78</v>
      </c>
      <c r="N30" s="14">
        <f>L30</f>
        <v>2954.37</v>
      </c>
    </row>
    <row r="31" spans="1:14" ht="14.25">
      <c r="A31" s="11">
        <v>29</v>
      </c>
      <c r="B31" s="12" t="s">
        <v>79</v>
      </c>
      <c r="C31" s="13" t="s">
        <v>80</v>
      </c>
      <c r="D31" s="11">
        <v>202306</v>
      </c>
      <c r="E31" s="11">
        <v>202312</v>
      </c>
      <c r="F31" s="11">
        <v>7</v>
      </c>
      <c r="G31" s="14">
        <f>F31*674.75</f>
        <v>4723.25</v>
      </c>
      <c r="H31" s="11">
        <v>0</v>
      </c>
      <c r="I31" s="14">
        <v>0</v>
      </c>
      <c r="J31" s="11">
        <v>0</v>
      </c>
      <c r="K31" s="14">
        <v>0</v>
      </c>
      <c r="L31" s="14">
        <f t="shared" si="6"/>
        <v>4723.25</v>
      </c>
      <c r="M31" s="23" t="s">
        <v>81</v>
      </c>
      <c r="N31" s="24">
        <f>SUBTOTAL(9,L31:L33)</f>
        <v>8869.49</v>
      </c>
    </row>
    <row r="32" spans="1:14" ht="14.25">
      <c r="A32" s="11">
        <v>30</v>
      </c>
      <c r="B32" s="12" t="s">
        <v>82</v>
      </c>
      <c r="C32" s="13" t="s">
        <v>83</v>
      </c>
      <c r="D32" s="11">
        <v>202301</v>
      </c>
      <c r="E32" s="11">
        <v>202303</v>
      </c>
      <c r="F32" s="11">
        <v>3</v>
      </c>
      <c r="G32" s="14">
        <f>F32*691.04</f>
        <v>2073.12</v>
      </c>
      <c r="H32" s="11">
        <v>0</v>
      </c>
      <c r="I32" s="14">
        <v>0</v>
      </c>
      <c r="J32" s="11">
        <v>0</v>
      </c>
      <c r="K32" s="14">
        <v>0</v>
      </c>
      <c r="L32" s="14">
        <f t="shared" si="6"/>
        <v>2073.12</v>
      </c>
      <c r="M32" s="26" t="s">
        <v>81</v>
      </c>
      <c r="N32" s="25"/>
    </row>
    <row r="33" spans="1:14" ht="14.25">
      <c r="A33" s="11">
        <v>31</v>
      </c>
      <c r="B33" s="12" t="s">
        <v>84</v>
      </c>
      <c r="C33" s="13" t="s">
        <v>85</v>
      </c>
      <c r="D33" s="11">
        <v>202301</v>
      </c>
      <c r="E33" s="11">
        <v>202303</v>
      </c>
      <c r="F33" s="11">
        <v>3</v>
      </c>
      <c r="G33" s="14">
        <f>F33*691.04</f>
        <v>2073.12</v>
      </c>
      <c r="H33" s="11">
        <v>0</v>
      </c>
      <c r="I33" s="14">
        <v>0</v>
      </c>
      <c r="J33" s="11">
        <v>0</v>
      </c>
      <c r="K33" s="14">
        <v>0</v>
      </c>
      <c r="L33" s="14">
        <f t="shared" si="6"/>
        <v>2073.12</v>
      </c>
      <c r="M33" s="26" t="s">
        <v>81</v>
      </c>
      <c r="N33" s="27"/>
    </row>
    <row r="34" spans="1:14" ht="14.25">
      <c r="A34" s="11">
        <v>32</v>
      </c>
      <c r="B34" s="20" t="s">
        <v>86</v>
      </c>
      <c r="C34" s="13" t="s">
        <v>87</v>
      </c>
      <c r="D34" s="11">
        <v>202301</v>
      </c>
      <c r="E34" s="11">
        <v>202312</v>
      </c>
      <c r="F34" s="11">
        <v>12</v>
      </c>
      <c r="G34" s="14">
        <f>F34*691.04</f>
        <v>8292.48</v>
      </c>
      <c r="H34" s="11">
        <v>10</v>
      </c>
      <c r="I34" s="14">
        <f>H34*30.23</f>
        <v>302.3</v>
      </c>
      <c r="J34" s="11">
        <v>12</v>
      </c>
      <c r="K34" s="14">
        <f>J34*263.52</f>
        <v>3162.24</v>
      </c>
      <c r="L34" s="14">
        <f t="shared" si="6"/>
        <v>11757.02</v>
      </c>
      <c r="M34" s="23" t="s">
        <v>88</v>
      </c>
      <c r="N34" s="14">
        <f>L34</f>
        <v>11757.02</v>
      </c>
    </row>
    <row r="35" spans="1:14" ht="14.25">
      <c r="A35" s="11">
        <v>33</v>
      </c>
      <c r="B35" s="12" t="s">
        <v>89</v>
      </c>
      <c r="C35" s="13" t="s">
        <v>90</v>
      </c>
      <c r="D35" s="11">
        <v>202301</v>
      </c>
      <c r="E35" s="11">
        <v>202312</v>
      </c>
      <c r="F35" s="11">
        <v>12</v>
      </c>
      <c r="G35" s="14">
        <f>F35*691.04</f>
        <v>8292.48</v>
      </c>
      <c r="H35" s="11">
        <v>0</v>
      </c>
      <c r="I35" s="14">
        <v>0</v>
      </c>
      <c r="J35" s="11">
        <v>0</v>
      </c>
      <c r="K35" s="14">
        <v>0</v>
      </c>
      <c r="L35" s="14">
        <f>G35</f>
        <v>8292.48</v>
      </c>
      <c r="M35" s="23" t="s">
        <v>91</v>
      </c>
      <c r="N35" s="14">
        <f>L35</f>
        <v>8292.48</v>
      </c>
    </row>
    <row r="36" spans="1:14" ht="14.25">
      <c r="A36" s="11">
        <v>34</v>
      </c>
      <c r="B36" s="12" t="s">
        <v>92</v>
      </c>
      <c r="C36" s="13" t="s">
        <v>93</v>
      </c>
      <c r="D36" s="11">
        <v>202304</v>
      </c>
      <c r="E36" s="11">
        <v>202312</v>
      </c>
      <c r="F36" s="11">
        <v>9</v>
      </c>
      <c r="G36" s="14">
        <f>F36*674.75</f>
        <v>6072.75</v>
      </c>
      <c r="H36" s="11">
        <v>0</v>
      </c>
      <c r="I36" s="14">
        <v>0</v>
      </c>
      <c r="J36" s="11">
        <v>0</v>
      </c>
      <c r="K36" s="14">
        <v>0</v>
      </c>
      <c r="L36" s="14">
        <f>K36+I36+G36</f>
        <v>6072.75</v>
      </c>
      <c r="M36" s="23" t="s">
        <v>94</v>
      </c>
      <c r="N36" s="24">
        <f>SUM(L36:L37)</f>
        <v>12145.5</v>
      </c>
    </row>
    <row r="37" spans="1:14" ht="14.25">
      <c r="A37" s="11">
        <v>35</v>
      </c>
      <c r="B37" s="12" t="s">
        <v>95</v>
      </c>
      <c r="C37" s="13" t="s">
        <v>96</v>
      </c>
      <c r="D37" s="11">
        <v>202304</v>
      </c>
      <c r="E37" s="11">
        <v>202312</v>
      </c>
      <c r="F37" s="11">
        <v>9</v>
      </c>
      <c r="G37" s="14">
        <f>F37*674.75</f>
        <v>6072.75</v>
      </c>
      <c r="H37" s="11">
        <v>0</v>
      </c>
      <c r="I37" s="14">
        <v>0</v>
      </c>
      <c r="J37" s="11">
        <v>0</v>
      </c>
      <c r="K37" s="14">
        <v>0</v>
      </c>
      <c r="L37" s="14">
        <f>K37+I37+G37</f>
        <v>6072.75</v>
      </c>
      <c r="M37" s="23" t="s">
        <v>94</v>
      </c>
      <c r="N37" s="27"/>
    </row>
    <row r="38" spans="1:14" ht="14.25">
      <c r="A38" s="11">
        <v>36</v>
      </c>
      <c r="B38" s="12" t="s">
        <v>97</v>
      </c>
      <c r="C38" s="13" t="s">
        <v>98</v>
      </c>
      <c r="D38" s="11">
        <v>202303</v>
      </c>
      <c r="E38" s="11">
        <v>202312</v>
      </c>
      <c r="F38" s="11">
        <v>10</v>
      </c>
      <c r="G38" s="14">
        <f>7*691.04+3*674.75</f>
        <v>6861.53</v>
      </c>
      <c r="H38" s="11">
        <v>10</v>
      </c>
      <c r="I38" s="14">
        <f>+H38*30.23</f>
        <v>302.3</v>
      </c>
      <c r="J38" s="11">
        <v>9</v>
      </c>
      <c r="K38" s="14">
        <f aca="true" t="shared" si="7" ref="K38:K53">J38*263.52</f>
        <v>2371.68</v>
      </c>
      <c r="L38" s="14">
        <f aca="true" t="shared" si="8" ref="L38:L53">K38+I38+G38</f>
        <v>9535.51</v>
      </c>
      <c r="M38" s="23" t="s">
        <v>99</v>
      </c>
      <c r="N38" s="14">
        <f>L38</f>
        <v>9535.51</v>
      </c>
    </row>
    <row r="39" spans="1:14" ht="14.25">
      <c r="A39" s="11">
        <v>37</v>
      </c>
      <c r="B39" s="12" t="s">
        <v>100</v>
      </c>
      <c r="C39" s="13" t="s">
        <v>101</v>
      </c>
      <c r="D39" s="11">
        <v>202301</v>
      </c>
      <c r="E39" s="11">
        <v>202312</v>
      </c>
      <c r="F39" s="11">
        <v>12</v>
      </c>
      <c r="G39" s="14">
        <f aca="true" t="shared" si="9" ref="G39:G48">F39*691.04</f>
        <v>8292.48</v>
      </c>
      <c r="H39" s="11">
        <v>12</v>
      </c>
      <c r="I39" s="14">
        <f>H39*30.23</f>
        <v>362.76</v>
      </c>
      <c r="J39" s="11">
        <v>12</v>
      </c>
      <c r="K39" s="14">
        <f t="shared" si="7"/>
        <v>3162.24</v>
      </c>
      <c r="L39" s="14">
        <f t="shared" si="8"/>
        <v>11817.48</v>
      </c>
      <c r="M39" s="23" t="s">
        <v>102</v>
      </c>
      <c r="N39" s="14">
        <f>L39</f>
        <v>11817.48</v>
      </c>
    </row>
    <row r="40" spans="1:14" ht="14.25">
      <c r="A40" s="11">
        <v>38</v>
      </c>
      <c r="B40" s="12" t="s">
        <v>103</v>
      </c>
      <c r="C40" s="13" t="s">
        <v>24</v>
      </c>
      <c r="D40" s="11">
        <v>202301</v>
      </c>
      <c r="E40" s="11">
        <v>202312</v>
      </c>
      <c r="F40" s="11">
        <v>12</v>
      </c>
      <c r="G40" s="14">
        <f t="shared" si="9"/>
        <v>8292.48</v>
      </c>
      <c r="H40" s="11">
        <v>0</v>
      </c>
      <c r="I40" s="14">
        <f aca="true" t="shared" si="10" ref="I40:I53">H40*30.23</f>
        <v>0</v>
      </c>
      <c r="J40" s="11">
        <v>12</v>
      </c>
      <c r="K40" s="14">
        <f t="shared" si="7"/>
        <v>3162.24</v>
      </c>
      <c r="L40" s="14">
        <f t="shared" si="8"/>
        <v>11454.72</v>
      </c>
      <c r="M40" s="23" t="s">
        <v>104</v>
      </c>
      <c r="N40" s="14">
        <f>SUM(L40:L48)</f>
        <v>52664.8</v>
      </c>
    </row>
    <row r="41" spans="1:14" ht="14.25">
      <c r="A41" s="11">
        <v>39</v>
      </c>
      <c r="B41" s="12" t="s">
        <v>105</v>
      </c>
      <c r="C41" s="13" t="s">
        <v>106</v>
      </c>
      <c r="D41" s="11">
        <v>202301</v>
      </c>
      <c r="E41" s="11">
        <v>202305</v>
      </c>
      <c r="F41" s="11">
        <v>5</v>
      </c>
      <c r="G41" s="14">
        <f t="shared" si="9"/>
        <v>3455.2</v>
      </c>
      <c r="H41" s="11">
        <v>0</v>
      </c>
      <c r="I41" s="14">
        <f t="shared" si="10"/>
        <v>0</v>
      </c>
      <c r="J41" s="11">
        <v>5</v>
      </c>
      <c r="K41" s="14">
        <f t="shared" si="7"/>
        <v>1317.6</v>
      </c>
      <c r="L41" s="14">
        <f t="shared" si="8"/>
        <v>4772.799999999999</v>
      </c>
      <c r="M41" s="23" t="s">
        <v>104</v>
      </c>
      <c r="N41" s="14"/>
    </row>
    <row r="42" spans="1:14" ht="14.25">
      <c r="A42" s="11">
        <v>40</v>
      </c>
      <c r="B42" s="12" t="s">
        <v>107</v>
      </c>
      <c r="C42" s="13" t="s">
        <v>108</v>
      </c>
      <c r="D42" s="11">
        <v>202301</v>
      </c>
      <c r="E42" s="11">
        <v>202306</v>
      </c>
      <c r="F42" s="11">
        <v>6</v>
      </c>
      <c r="G42" s="14">
        <f t="shared" si="9"/>
        <v>4146.24</v>
      </c>
      <c r="H42" s="11">
        <v>0</v>
      </c>
      <c r="I42" s="14">
        <f t="shared" si="10"/>
        <v>0</v>
      </c>
      <c r="J42" s="11">
        <v>6</v>
      </c>
      <c r="K42" s="14">
        <f t="shared" si="7"/>
        <v>1581.12</v>
      </c>
      <c r="L42" s="14">
        <f t="shared" si="8"/>
        <v>5727.36</v>
      </c>
      <c r="M42" s="23" t="s">
        <v>104</v>
      </c>
      <c r="N42" s="14"/>
    </row>
    <row r="43" spans="1:14" ht="14.25">
      <c r="A43" s="11">
        <v>41</v>
      </c>
      <c r="B43" s="12" t="s">
        <v>109</v>
      </c>
      <c r="C43" s="13" t="s">
        <v>110</v>
      </c>
      <c r="D43" s="11">
        <v>202301</v>
      </c>
      <c r="E43" s="11">
        <v>202306</v>
      </c>
      <c r="F43" s="11">
        <v>6</v>
      </c>
      <c r="G43" s="14">
        <f t="shared" si="9"/>
        <v>4146.24</v>
      </c>
      <c r="H43" s="11">
        <v>0</v>
      </c>
      <c r="I43" s="14">
        <f t="shared" si="10"/>
        <v>0</v>
      </c>
      <c r="J43" s="11">
        <v>6</v>
      </c>
      <c r="K43" s="14">
        <f t="shared" si="7"/>
        <v>1581.12</v>
      </c>
      <c r="L43" s="14">
        <f t="shared" si="8"/>
        <v>5727.36</v>
      </c>
      <c r="M43" s="23" t="s">
        <v>104</v>
      </c>
      <c r="N43" s="14"/>
    </row>
    <row r="44" spans="1:14" ht="14.25">
      <c r="A44" s="11">
        <v>42</v>
      </c>
      <c r="B44" s="12" t="s">
        <v>111</v>
      </c>
      <c r="C44" s="13" t="s">
        <v>112</v>
      </c>
      <c r="D44" s="11">
        <v>202301</v>
      </c>
      <c r="E44" s="11">
        <v>202312</v>
      </c>
      <c r="F44" s="11">
        <v>12</v>
      </c>
      <c r="G44" s="14">
        <f t="shared" si="9"/>
        <v>8292.48</v>
      </c>
      <c r="H44" s="11">
        <v>0</v>
      </c>
      <c r="I44" s="14">
        <f t="shared" si="10"/>
        <v>0</v>
      </c>
      <c r="J44" s="11">
        <v>12</v>
      </c>
      <c r="K44" s="14">
        <f t="shared" si="7"/>
        <v>3162.24</v>
      </c>
      <c r="L44" s="14">
        <f t="shared" si="8"/>
        <v>11454.72</v>
      </c>
      <c r="M44" s="23" t="s">
        <v>104</v>
      </c>
      <c r="N44" s="14"/>
    </row>
    <row r="45" spans="1:14" ht="14.25">
      <c r="A45" s="11">
        <v>43</v>
      </c>
      <c r="B45" s="12" t="s">
        <v>113</v>
      </c>
      <c r="C45" s="13" t="s">
        <v>114</v>
      </c>
      <c r="D45" s="11">
        <v>202301</v>
      </c>
      <c r="E45" s="11">
        <v>202312</v>
      </c>
      <c r="F45" s="11">
        <v>12</v>
      </c>
      <c r="G45" s="14">
        <f t="shared" si="9"/>
        <v>8292.48</v>
      </c>
      <c r="H45" s="11">
        <v>0</v>
      </c>
      <c r="I45" s="14">
        <f t="shared" si="10"/>
        <v>0</v>
      </c>
      <c r="J45" s="11">
        <v>12</v>
      </c>
      <c r="K45" s="14">
        <f t="shared" si="7"/>
        <v>3162.24</v>
      </c>
      <c r="L45" s="14">
        <f t="shared" si="8"/>
        <v>11454.72</v>
      </c>
      <c r="M45" s="23" t="s">
        <v>104</v>
      </c>
      <c r="N45" s="14"/>
    </row>
    <row r="46" spans="1:14" ht="14.25">
      <c r="A46" s="11">
        <v>44</v>
      </c>
      <c r="B46" s="12" t="s">
        <v>115</v>
      </c>
      <c r="C46" s="13" t="s">
        <v>22</v>
      </c>
      <c r="D46" s="11">
        <v>202312</v>
      </c>
      <c r="E46" s="11">
        <v>202312</v>
      </c>
      <c r="F46" s="11">
        <v>1</v>
      </c>
      <c r="G46" s="14">
        <f t="shared" si="9"/>
        <v>691.04</v>
      </c>
      <c r="H46" s="11">
        <v>0</v>
      </c>
      <c r="I46" s="14">
        <f t="shared" si="10"/>
        <v>0</v>
      </c>
      <c r="J46" s="11">
        <v>0</v>
      </c>
      <c r="K46" s="14">
        <f t="shared" si="7"/>
        <v>0</v>
      </c>
      <c r="L46" s="14">
        <f t="shared" si="8"/>
        <v>691.04</v>
      </c>
      <c r="M46" s="23" t="s">
        <v>104</v>
      </c>
      <c r="N46" s="14"/>
    </row>
    <row r="47" spans="1:14" ht="14.25">
      <c r="A47" s="11">
        <v>45</v>
      </c>
      <c r="B47" s="12" t="s">
        <v>116</v>
      </c>
      <c r="C47" s="13" t="s">
        <v>117</v>
      </c>
      <c r="D47" s="11">
        <v>202312</v>
      </c>
      <c r="E47" s="11">
        <v>202312</v>
      </c>
      <c r="F47" s="11">
        <v>1</v>
      </c>
      <c r="G47" s="14">
        <f t="shared" si="9"/>
        <v>691.04</v>
      </c>
      <c r="H47" s="11">
        <v>0</v>
      </c>
      <c r="I47" s="14">
        <f t="shared" si="10"/>
        <v>0</v>
      </c>
      <c r="J47" s="11">
        <v>0</v>
      </c>
      <c r="K47" s="14">
        <f t="shared" si="7"/>
        <v>0</v>
      </c>
      <c r="L47" s="14">
        <f t="shared" si="8"/>
        <v>691.04</v>
      </c>
      <c r="M47" s="23" t="s">
        <v>104</v>
      </c>
      <c r="N47" s="14"/>
    </row>
    <row r="48" spans="1:14" ht="14.25">
      <c r="A48" s="11">
        <v>46</v>
      </c>
      <c r="B48" s="12" t="s">
        <v>118</v>
      </c>
      <c r="C48" s="13" t="s">
        <v>38</v>
      </c>
      <c r="D48" s="11">
        <v>202312</v>
      </c>
      <c r="E48" s="11">
        <v>202312</v>
      </c>
      <c r="F48" s="11">
        <v>1</v>
      </c>
      <c r="G48" s="14">
        <f t="shared" si="9"/>
        <v>691.04</v>
      </c>
      <c r="H48" s="11">
        <v>0</v>
      </c>
      <c r="I48" s="14">
        <f t="shared" si="10"/>
        <v>0</v>
      </c>
      <c r="J48" s="11">
        <v>0</v>
      </c>
      <c r="K48" s="14">
        <f t="shared" si="7"/>
        <v>0</v>
      </c>
      <c r="L48" s="14">
        <f t="shared" si="8"/>
        <v>691.04</v>
      </c>
      <c r="M48" s="23" t="s">
        <v>104</v>
      </c>
      <c r="N48" s="14"/>
    </row>
    <row r="49" spans="1:14" ht="14.25">
      <c r="A49" s="11">
        <v>47</v>
      </c>
      <c r="B49" s="12" t="s">
        <v>119</v>
      </c>
      <c r="C49" s="13" t="s">
        <v>120</v>
      </c>
      <c r="D49" s="11">
        <v>202301</v>
      </c>
      <c r="E49" s="11">
        <v>202312</v>
      </c>
      <c r="F49" s="11">
        <v>12</v>
      </c>
      <c r="G49" s="14">
        <f>F49*674.75</f>
        <v>8097</v>
      </c>
      <c r="H49" s="11">
        <v>12</v>
      </c>
      <c r="I49" s="14">
        <f t="shared" si="10"/>
        <v>362.76</v>
      </c>
      <c r="J49" s="11">
        <v>12</v>
      </c>
      <c r="K49" s="14">
        <f t="shared" si="7"/>
        <v>3162.24</v>
      </c>
      <c r="L49" s="14">
        <f t="shared" si="8"/>
        <v>11622</v>
      </c>
      <c r="M49" s="23" t="s">
        <v>121</v>
      </c>
      <c r="N49" s="14">
        <f>SUBTOTAL(9,L49:L53)</f>
        <v>25117</v>
      </c>
    </row>
    <row r="50" spans="1:14" ht="14.25">
      <c r="A50" s="11">
        <v>48</v>
      </c>
      <c r="B50" s="12" t="s">
        <v>122</v>
      </c>
      <c r="C50" s="13" t="s">
        <v>123</v>
      </c>
      <c r="D50" s="11">
        <v>202308</v>
      </c>
      <c r="E50" s="11">
        <v>202312</v>
      </c>
      <c r="F50" s="11">
        <v>5</v>
      </c>
      <c r="G50" s="14">
        <f>F50*674.75</f>
        <v>3373.75</v>
      </c>
      <c r="H50" s="11">
        <v>0</v>
      </c>
      <c r="I50" s="14">
        <f t="shared" si="10"/>
        <v>0</v>
      </c>
      <c r="J50" s="11">
        <v>0</v>
      </c>
      <c r="K50" s="14">
        <f t="shared" si="7"/>
        <v>0</v>
      </c>
      <c r="L50" s="14">
        <f t="shared" si="8"/>
        <v>3373.75</v>
      </c>
      <c r="M50" s="23" t="s">
        <v>121</v>
      </c>
      <c r="N50" s="14"/>
    </row>
    <row r="51" spans="1:14" ht="14.25">
      <c r="A51" s="11">
        <v>49</v>
      </c>
      <c r="B51" s="12" t="s">
        <v>124</v>
      </c>
      <c r="C51" s="13" t="s">
        <v>125</v>
      </c>
      <c r="D51" s="11">
        <v>202308</v>
      </c>
      <c r="E51" s="11">
        <v>202312</v>
      </c>
      <c r="F51" s="11">
        <v>5</v>
      </c>
      <c r="G51" s="14">
        <f>F51*674.75</f>
        <v>3373.75</v>
      </c>
      <c r="H51" s="11">
        <v>0</v>
      </c>
      <c r="I51" s="14">
        <f t="shared" si="10"/>
        <v>0</v>
      </c>
      <c r="J51" s="11">
        <v>0</v>
      </c>
      <c r="K51" s="14">
        <f t="shared" si="7"/>
        <v>0</v>
      </c>
      <c r="L51" s="14">
        <f t="shared" si="8"/>
        <v>3373.75</v>
      </c>
      <c r="M51" s="23" t="s">
        <v>121</v>
      </c>
      <c r="N51" s="14"/>
    </row>
    <row r="52" spans="1:14" ht="14.25">
      <c r="A52" s="11">
        <v>50</v>
      </c>
      <c r="B52" s="12" t="s">
        <v>126</v>
      </c>
      <c r="C52" s="13" t="s">
        <v>127</v>
      </c>
      <c r="D52" s="11">
        <v>202308</v>
      </c>
      <c r="E52" s="11">
        <v>202312</v>
      </c>
      <c r="F52" s="11">
        <v>5</v>
      </c>
      <c r="G52" s="14">
        <f>F52*674.75</f>
        <v>3373.75</v>
      </c>
      <c r="H52" s="11">
        <v>0</v>
      </c>
      <c r="I52" s="14">
        <f t="shared" si="10"/>
        <v>0</v>
      </c>
      <c r="J52" s="11">
        <v>0</v>
      </c>
      <c r="K52" s="14">
        <f t="shared" si="7"/>
        <v>0</v>
      </c>
      <c r="L52" s="14">
        <f t="shared" si="8"/>
        <v>3373.75</v>
      </c>
      <c r="M52" s="23" t="s">
        <v>121</v>
      </c>
      <c r="N52" s="14"/>
    </row>
    <row r="53" spans="1:14" ht="14.25">
      <c r="A53" s="11">
        <v>51</v>
      </c>
      <c r="B53" s="12" t="s">
        <v>128</v>
      </c>
      <c r="C53" s="13" t="s">
        <v>129</v>
      </c>
      <c r="D53" s="11">
        <v>202308</v>
      </c>
      <c r="E53" s="11">
        <v>202312</v>
      </c>
      <c r="F53" s="11">
        <v>5</v>
      </c>
      <c r="G53" s="14">
        <f>F53*674.75</f>
        <v>3373.75</v>
      </c>
      <c r="H53" s="11">
        <v>0</v>
      </c>
      <c r="I53" s="14">
        <f t="shared" si="10"/>
        <v>0</v>
      </c>
      <c r="J53" s="11">
        <v>0</v>
      </c>
      <c r="K53" s="14">
        <f t="shared" si="7"/>
        <v>0</v>
      </c>
      <c r="L53" s="14">
        <f t="shared" si="8"/>
        <v>3373.75</v>
      </c>
      <c r="M53" s="23" t="s">
        <v>121</v>
      </c>
      <c r="N53" s="14"/>
    </row>
    <row r="54" spans="1:14" ht="14.25">
      <c r="A54" s="11">
        <v>52</v>
      </c>
      <c r="B54" s="12" t="s">
        <v>130</v>
      </c>
      <c r="C54" s="13" t="s">
        <v>131</v>
      </c>
      <c r="D54" s="11">
        <v>200301</v>
      </c>
      <c r="E54" s="11">
        <v>202312</v>
      </c>
      <c r="F54" s="11">
        <v>12</v>
      </c>
      <c r="G54" s="14">
        <f>F54*691.04</f>
        <v>8292.48</v>
      </c>
      <c r="H54" s="11">
        <v>0</v>
      </c>
      <c r="I54" s="14">
        <f>H54</f>
        <v>0</v>
      </c>
      <c r="J54" s="11">
        <v>0</v>
      </c>
      <c r="K54" s="14">
        <f aca="true" t="shared" si="11" ref="K54:K57">J54</f>
        <v>0</v>
      </c>
      <c r="L54" s="14">
        <f>G54</f>
        <v>8292.48</v>
      </c>
      <c r="M54" s="23" t="s">
        <v>132</v>
      </c>
      <c r="N54" s="24">
        <f>SUBTOTAL(9,L54:L57)</f>
        <v>33169.92</v>
      </c>
    </row>
    <row r="55" spans="1:14" ht="14.25">
      <c r="A55" s="11">
        <v>53</v>
      </c>
      <c r="B55" s="12" t="s">
        <v>133</v>
      </c>
      <c r="C55" s="13" t="s">
        <v>70</v>
      </c>
      <c r="D55" s="11">
        <v>200301</v>
      </c>
      <c r="E55" s="11">
        <v>202312</v>
      </c>
      <c r="F55" s="11">
        <v>12</v>
      </c>
      <c r="G55" s="14">
        <f>F55*691.04</f>
        <v>8292.48</v>
      </c>
      <c r="H55" s="11">
        <v>0</v>
      </c>
      <c r="I55" s="14">
        <f>H55</f>
        <v>0</v>
      </c>
      <c r="J55" s="11">
        <v>0</v>
      </c>
      <c r="K55" s="14">
        <f t="shared" si="11"/>
        <v>0</v>
      </c>
      <c r="L55" s="14">
        <f>G55</f>
        <v>8292.48</v>
      </c>
      <c r="M55" s="23" t="s">
        <v>132</v>
      </c>
      <c r="N55" s="25"/>
    </row>
    <row r="56" spans="1:14" ht="14.25">
      <c r="A56" s="11">
        <v>54</v>
      </c>
      <c r="B56" s="12" t="s">
        <v>134</v>
      </c>
      <c r="C56" s="13" t="s">
        <v>135</v>
      </c>
      <c r="D56" s="11">
        <v>200301</v>
      </c>
      <c r="E56" s="11">
        <v>202312</v>
      </c>
      <c r="F56" s="11">
        <v>12</v>
      </c>
      <c r="G56" s="14">
        <f>F56*691.04</f>
        <v>8292.48</v>
      </c>
      <c r="H56" s="11">
        <v>0</v>
      </c>
      <c r="I56" s="14">
        <f>H56</f>
        <v>0</v>
      </c>
      <c r="J56" s="11">
        <v>0</v>
      </c>
      <c r="K56" s="14">
        <f t="shared" si="11"/>
        <v>0</v>
      </c>
      <c r="L56" s="14">
        <f>G56</f>
        <v>8292.48</v>
      </c>
      <c r="M56" s="23" t="s">
        <v>132</v>
      </c>
      <c r="N56" s="25"/>
    </row>
    <row r="57" spans="1:14" ht="14.25">
      <c r="A57" s="11">
        <v>55</v>
      </c>
      <c r="B57" s="12" t="s">
        <v>136</v>
      </c>
      <c r="C57" s="13" t="s">
        <v>137</v>
      </c>
      <c r="D57" s="11">
        <v>200301</v>
      </c>
      <c r="E57" s="11">
        <v>202312</v>
      </c>
      <c r="F57" s="11">
        <v>12</v>
      </c>
      <c r="G57" s="14">
        <f>F57*691.04</f>
        <v>8292.48</v>
      </c>
      <c r="H57" s="11">
        <v>0</v>
      </c>
      <c r="I57" s="14">
        <f>H57</f>
        <v>0</v>
      </c>
      <c r="J57" s="11">
        <v>0</v>
      </c>
      <c r="K57" s="14">
        <f t="shared" si="11"/>
        <v>0</v>
      </c>
      <c r="L57" s="14">
        <f>G57</f>
        <v>8292.48</v>
      </c>
      <c r="M57" s="23" t="s">
        <v>132</v>
      </c>
      <c r="N57" s="27"/>
    </row>
    <row r="58" spans="1:14" ht="14.25">
      <c r="A58" s="11">
        <v>56</v>
      </c>
      <c r="B58" s="12" t="s">
        <v>138</v>
      </c>
      <c r="C58" s="13" t="s">
        <v>139</v>
      </c>
      <c r="D58" s="11">
        <v>202301</v>
      </c>
      <c r="E58" s="11">
        <v>202312</v>
      </c>
      <c r="F58" s="11">
        <v>12</v>
      </c>
      <c r="G58" s="14">
        <f>F58*691.04</f>
        <v>8292.48</v>
      </c>
      <c r="H58" s="11">
        <v>12</v>
      </c>
      <c r="I58" s="14">
        <f>H58*30.23</f>
        <v>362.76</v>
      </c>
      <c r="J58" s="11">
        <v>12</v>
      </c>
      <c r="K58" s="14">
        <f>J58*263.52</f>
        <v>3162.24</v>
      </c>
      <c r="L58" s="14">
        <f>K58+I58+G58</f>
        <v>11817.48</v>
      </c>
      <c r="M58" s="23" t="s">
        <v>140</v>
      </c>
      <c r="N58" s="14">
        <f>L58</f>
        <v>11817.48</v>
      </c>
    </row>
    <row r="59" spans="1:14" ht="14.25">
      <c r="A59" s="11">
        <v>57</v>
      </c>
      <c r="B59" s="18" t="s">
        <v>141</v>
      </c>
      <c r="C59" s="13" t="s">
        <v>142</v>
      </c>
      <c r="D59" s="11">
        <v>202301</v>
      </c>
      <c r="E59" s="11">
        <v>202312</v>
      </c>
      <c r="F59" s="11">
        <v>12</v>
      </c>
      <c r="G59" s="14">
        <f>10*691.04+2*674.74</f>
        <v>8259.88</v>
      </c>
      <c r="H59" s="11">
        <v>0</v>
      </c>
      <c r="I59" s="14">
        <v>0</v>
      </c>
      <c r="J59" s="11">
        <v>0</v>
      </c>
      <c r="K59" s="14">
        <v>0</v>
      </c>
      <c r="L59" s="14">
        <f>G59</f>
        <v>8259.88</v>
      </c>
      <c r="M59" s="23" t="s">
        <v>143</v>
      </c>
      <c r="N59" s="14">
        <f>L59</f>
        <v>8259.88</v>
      </c>
    </row>
    <row r="60" spans="1:14" ht="14.25">
      <c r="A60" s="11">
        <v>58</v>
      </c>
      <c r="B60" s="18" t="s">
        <v>144</v>
      </c>
      <c r="C60" s="13" t="s">
        <v>145</v>
      </c>
      <c r="D60" s="11">
        <v>202301</v>
      </c>
      <c r="E60" s="11">
        <v>202308</v>
      </c>
      <c r="F60" s="11">
        <v>8</v>
      </c>
      <c r="G60" s="14">
        <f>F60*691.04</f>
        <v>5528.32</v>
      </c>
      <c r="H60" s="11">
        <v>8</v>
      </c>
      <c r="I60" s="14">
        <f>H60*30.23</f>
        <v>241.84</v>
      </c>
      <c r="J60" s="11">
        <v>8</v>
      </c>
      <c r="K60" s="14">
        <f aca="true" t="shared" si="12" ref="K60:K70">J60*263.52</f>
        <v>2108.16</v>
      </c>
      <c r="L60" s="14">
        <f>K60+I60+G60</f>
        <v>7878.32</v>
      </c>
      <c r="M60" s="23" t="s">
        <v>146</v>
      </c>
      <c r="N60" s="14">
        <f>L60</f>
        <v>7878.32</v>
      </c>
    </row>
    <row r="61" spans="1:14" ht="14.25">
      <c r="A61" s="11">
        <v>59</v>
      </c>
      <c r="B61" s="18" t="s">
        <v>147</v>
      </c>
      <c r="C61" s="13" t="s">
        <v>148</v>
      </c>
      <c r="D61" s="11">
        <v>202306</v>
      </c>
      <c r="E61" s="11">
        <v>202312</v>
      </c>
      <c r="F61" s="11">
        <v>7</v>
      </c>
      <c r="G61" s="14">
        <f>F61*674.75</f>
        <v>4723.25</v>
      </c>
      <c r="H61" s="11">
        <v>0</v>
      </c>
      <c r="I61" s="14">
        <f>H61*30.23</f>
        <v>0</v>
      </c>
      <c r="J61" s="11">
        <v>0</v>
      </c>
      <c r="K61" s="14">
        <f t="shared" si="12"/>
        <v>0</v>
      </c>
      <c r="L61" s="14">
        <f>K61+I61+G61</f>
        <v>4723.25</v>
      </c>
      <c r="M61" s="18" t="s">
        <v>149</v>
      </c>
      <c r="N61" s="28">
        <f>SUM(L61:L62)</f>
        <v>13015.73</v>
      </c>
    </row>
    <row r="62" spans="1:14" ht="14.25">
      <c r="A62" s="11">
        <v>60</v>
      </c>
      <c r="B62" s="18" t="s">
        <v>150</v>
      </c>
      <c r="C62" s="13" t="s">
        <v>151</v>
      </c>
      <c r="D62" s="11">
        <v>202301</v>
      </c>
      <c r="E62" s="11">
        <v>202312</v>
      </c>
      <c r="F62" s="11">
        <v>12</v>
      </c>
      <c r="G62" s="14">
        <f>F62*691.04</f>
        <v>8292.48</v>
      </c>
      <c r="H62" s="11">
        <v>0</v>
      </c>
      <c r="I62" s="14">
        <v>0</v>
      </c>
      <c r="J62" s="11">
        <v>0</v>
      </c>
      <c r="K62" s="14">
        <f t="shared" si="12"/>
        <v>0</v>
      </c>
      <c r="L62" s="14">
        <f>G62</f>
        <v>8292.48</v>
      </c>
      <c r="M62" s="18" t="s">
        <v>149</v>
      </c>
      <c r="N62" s="28"/>
    </row>
    <row r="63" spans="1:14" ht="14.25">
      <c r="A63" s="11">
        <v>61</v>
      </c>
      <c r="B63" s="18" t="s">
        <v>152</v>
      </c>
      <c r="C63" s="18" t="s">
        <v>153</v>
      </c>
      <c r="D63" s="18">
        <v>202307</v>
      </c>
      <c r="E63" s="18">
        <v>202312</v>
      </c>
      <c r="F63" s="18">
        <v>6</v>
      </c>
      <c r="G63" s="18">
        <f>4*691.04+2*674.75</f>
        <v>4113.66</v>
      </c>
      <c r="H63" s="18">
        <v>0</v>
      </c>
      <c r="I63" s="14">
        <f aca="true" t="shared" si="13" ref="I63:I75">H63*30.23</f>
        <v>0</v>
      </c>
      <c r="J63" s="18">
        <v>0</v>
      </c>
      <c r="K63" s="14">
        <f t="shared" si="12"/>
        <v>0</v>
      </c>
      <c r="L63" s="18">
        <f>G63</f>
        <v>4113.66</v>
      </c>
      <c r="M63" s="18" t="s">
        <v>154</v>
      </c>
      <c r="N63" s="24">
        <f>SUBTOTAL(9,L63:L65)</f>
        <v>18075.22</v>
      </c>
    </row>
    <row r="64" spans="1:14" ht="14.25">
      <c r="A64" s="11">
        <v>62</v>
      </c>
      <c r="B64" s="18" t="s">
        <v>155</v>
      </c>
      <c r="C64" s="18" t="s">
        <v>156</v>
      </c>
      <c r="D64" s="18">
        <v>202301</v>
      </c>
      <c r="E64" s="18">
        <v>202310</v>
      </c>
      <c r="F64" s="18">
        <v>10</v>
      </c>
      <c r="G64" s="18">
        <f>F64*691.04</f>
        <v>6910.4</v>
      </c>
      <c r="H64" s="18">
        <v>10</v>
      </c>
      <c r="I64" s="18">
        <f t="shared" si="13"/>
        <v>302.3</v>
      </c>
      <c r="J64" s="18">
        <v>10</v>
      </c>
      <c r="K64" s="18">
        <f t="shared" si="12"/>
        <v>2635.2</v>
      </c>
      <c r="L64" s="18">
        <f>K64+I64+G64</f>
        <v>9847.9</v>
      </c>
      <c r="M64" s="18" t="s">
        <v>154</v>
      </c>
      <c r="N64" s="25"/>
    </row>
    <row r="65" spans="1:14" ht="14.25">
      <c r="A65" s="11">
        <v>63</v>
      </c>
      <c r="B65" s="18" t="s">
        <v>157</v>
      </c>
      <c r="C65" s="18" t="s">
        <v>127</v>
      </c>
      <c r="D65" s="18">
        <v>202307</v>
      </c>
      <c r="E65" s="18">
        <v>202312</v>
      </c>
      <c r="F65" s="18">
        <v>6</v>
      </c>
      <c r="G65" s="18">
        <f>4*691.04+2*674.75</f>
        <v>4113.66</v>
      </c>
      <c r="H65" s="18">
        <v>0</v>
      </c>
      <c r="I65" s="14">
        <f t="shared" si="13"/>
        <v>0</v>
      </c>
      <c r="J65" s="18">
        <v>0</v>
      </c>
      <c r="K65" s="14">
        <f t="shared" si="12"/>
        <v>0</v>
      </c>
      <c r="L65" s="18">
        <f>G65</f>
        <v>4113.66</v>
      </c>
      <c r="M65" s="18" t="s">
        <v>154</v>
      </c>
      <c r="N65" s="25"/>
    </row>
    <row r="66" spans="1:14" s="4" customFormat="1" ht="14.25">
      <c r="A66" s="11">
        <v>64</v>
      </c>
      <c r="B66" s="18" t="s">
        <v>158</v>
      </c>
      <c r="C66" s="13" t="s">
        <v>159</v>
      </c>
      <c r="D66" s="11">
        <v>202301</v>
      </c>
      <c r="E66" s="11">
        <v>202312</v>
      </c>
      <c r="F66" s="11">
        <v>12</v>
      </c>
      <c r="G66" s="14">
        <f>F66*691.04</f>
        <v>8292.48</v>
      </c>
      <c r="H66" s="11">
        <v>12</v>
      </c>
      <c r="I66" s="14">
        <f t="shared" si="13"/>
        <v>362.76</v>
      </c>
      <c r="J66" s="11">
        <v>12</v>
      </c>
      <c r="K66" s="14">
        <f t="shared" si="12"/>
        <v>3162.24</v>
      </c>
      <c r="L66" s="14">
        <f>K66+I66+G66</f>
        <v>11817.48</v>
      </c>
      <c r="M66" s="23" t="s">
        <v>160</v>
      </c>
      <c r="N66" s="14">
        <f>SUM(L66:L70)</f>
        <v>55148.23999999999</v>
      </c>
    </row>
    <row r="67" spans="1:14" ht="14.25">
      <c r="A67" s="11">
        <v>65</v>
      </c>
      <c r="B67" s="18" t="s">
        <v>161</v>
      </c>
      <c r="C67" s="13" t="s">
        <v>129</v>
      </c>
      <c r="D67" s="11">
        <v>202301</v>
      </c>
      <c r="E67" s="11">
        <v>202310</v>
      </c>
      <c r="F67" s="11">
        <v>10</v>
      </c>
      <c r="G67" s="14">
        <f>F67*691.04</f>
        <v>6910.4</v>
      </c>
      <c r="H67" s="11">
        <v>10</v>
      </c>
      <c r="I67" s="14">
        <f t="shared" si="13"/>
        <v>302.3</v>
      </c>
      <c r="J67" s="11">
        <v>10</v>
      </c>
      <c r="K67" s="14">
        <f t="shared" si="12"/>
        <v>2635.2</v>
      </c>
      <c r="L67" s="14">
        <f>K67+I67+G67</f>
        <v>9847.9</v>
      </c>
      <c r="M67" s="23" t="s">
        <v>160</v>
      </c>
      <c r="N67" s="14"/>
    </row>
    <row r="68" spans="1:14" ht="14.25">
      <c r="A68" s="11">
        <v>66</v>
      </c>
      <c r="B68" s="18" t="s">
        <v>162</v>
      </c>
      <c r="C68" s="13" t="s">
        <v>163</v>
      </c>
      <c r="D68" s="11">
        <v>202301</v>
      </c>
      <c r="E68" s="11">
        <v>202310</v>
      </c>
      <c r="F68" s="11">
        <v>10</v>
      </c>
      <c r="G68" s="14">
        <f>F68*691.04</f>
        <v>6910.4</v>
      </c>
      <c r="H68" s="11">
        <v>10</v>
      </c>
      <c r="I68" s="14">
        <f t="shared" si="13"/>
        <v>302.3</v>
      </c>
      <c r="J68" s="11">
        <v>10</v>
      </c>
      <c r="K68" s="14">
        <f t="shared" si="12"/>
        <v>2635.2</v>
      </c>
      <c r="L68" s="14">
        <f>K68+I68+G68</f>
        <v>9847.9</v>
      </c>
      <c r="M68" s="23" t="s">
        <v>160</v>
      </c>
      <c r="N68" s="14"/>
    </row>
    <row r="69" spans="1:14" ht="14.25">
      <c r="A69" s="11">
        <v>67</v>
      </c>
      <c r="B69" s="18" t="s">
        <v>164</v>
      </c>
      <c r="C69" s="13" t="s">
        <v>165</v>
      </c>
      <c r="D69" s="11">
        <v>202301</v>
      </c>
      <c r="E69" s="11">
        <v>202312</v>
      </c>
      <c r="F69" s="11">
        <v>12</v>
      </c>
      <c r="G69" s="14">
        <f>F69*691.04</f>
        <v>8292.48</v>
      </c>
      <c r="H69" s="11">
        <v>12</v>
      </c>
      <c r="I69" s="14">
        <f t="shared" si="13"/>
        <v>362.76</v>
      </c>
      <c r="J69" s="11">
        <v>12</v>
      </c>
      <c r="K69" s="14">
        <f t="shared" si="12"/>
        <v>3162.24</v>
      </c>
      <c r="L69" s="14">
        <f>K69+I69+G69</f>
        <v>11817.48</v>
      </c>
      <c r="M69" s="23" t="s">
        <v>160</v>
      </c>
      <c r="N69" s="14"/>
    </row>
    <row r="70" spans="1:14" ht="14.25">
      <c r="A70" s="11">
        <v>68</v>
      </c>
      <c r="B70" s="18" t="s">
        <v>166</v>
      </c>
      <c r="C70" s="13" t="s">
        <v>129</v>
      </c>
      <c r="D70" s="11">
        <v>202301</v>
      </c>
      <c r="E70" s="11">
        <v>202312</v>
      </c>
      <c r="F70" s="11">
        <v>12</v>
      </c>
      <c r="G70" s="14">
        <f>F70*691.04</f>
        <v>8292.48</v>
      </c>
      <c r="H70" s="11">
        <v>12</v>
      </c>
      <c r="I70" s="14">
        <f t="shared" si="13"/>
        <v>362.76</v>
      </c>
      <c r="J70" s="11">
        <v>12</v>
      </c>
      <c r="K70" s="14">
        <f t="shared" si="12"/>
        <v>3162.24</v>
      </c>
      <c r="L70" s="14">
        <f>K70+I70+G70</f>
        <v>11817.48</v>
      </c>
      <c r="M70" s="23" t="s">
        <v>160</v>
      </c>
      <c r="N70" s="14"/>
    </row>
    <row r="71" spans="1:14" ht="14.25">
      <c r="A71" s="11">
        <v>69</v>
      </c>
      <c r="B71" s="18" t="s">
        <v>167</v>
      </c>
      <c r="C71" s="13" t="s">
        <v>168</v>
      </c>
      <c r="D71" s="11">
        <v>202301</v>
      </c>
      <c r="E71" s="11">
        <v>202312</v>
      </c>
      <c r="F71" s="11">
        <v>12</v>
      </c>
      <c r="G71" s="14">
        <f>F71*674.75</f>
        <v>8097</v>
      </c>
      <c r="H71" s="11">
        <v>12</v>
      </c>
      <c r="I71" s="14">
        <f t="shared" si="13"/>
        <v>362.76</v>
      </c>
      <c r="J71" s="11">
        <v>12</v>
      </c>
      <c r="K71" s="14">
        <f aca="true" t="shared" si="14" ref="K71:K87">J71*263.52</f>
        <v>3162.24</v>
      </c>
      <c r="L71" s="14">
        <f aca="true" t="shared" si="15" ref="L71:L85">K71+I71+G71</f>
        <v>11622</v>
      </c>
      <c r="M71" s="23" t="s">
        <v>169</v>
      </c>
      <c r="N71" s="14">
        <f>SUBTOTAL(9,L71:L73)</f>
        <v>29055</v>
      </c>
    </row>
    <row r="72" spans="1:14" ht="14.25">
      <c r="A72" s="11">
        <v>70</v>
      </c>
      <c r="B72" s="18" t="s">
        <v>170</v>
      </c>
      <c r="C72" s="13" t="s">
        <v>127</v>
      </c>
      <c r="D72" s="11">
        <v>202301</v>
      </c>
      <c r="E72" s="11">
        <v>202306</v>
      </c>
      <c r="F72" s="11">
        <v>6</v>
      </c>
      <c r="G72" s="14">
        <f>F72*674.75</f>
        <v>4048.5</v>
      </c>
      <c r="H72" s="11">
        <v>6</v>
      </c>
      <c r="I72" s="14">
        <f t="shared" si="13"/>
        <v>181.38</v>
      </c>
      <c r="J72" s="11">
        <v>6</v>
      </c>
      <c r="K72" s="14">
        <f t="shared" si="14"/>
        <v>1581.12</v>
      </c>
      <c r="L72" s="14">
        <f t="shared" si="15"/>
        <v>5811</v>
      </c>
      <c r="M72" s="23" t="s">
        <v>169</v>
      </c>
      <c r="N72" s="14"/>
    </row>
    <row r="73" spans="1:14" ht="14.25">
      <c r="A73" s="11">
        <v>71</v>
      </c>
      <c r="B73" s="18" t="s">
        <v>171</v>
      </c>
      <c r="C73" s="13" t="s">
        <v>172</v>
      </c>
      <c r="D73" s="11">
        <v>202301</v>
      </c>
      <c r="E73" s="11">
        <v>202312</v>
      </c>
      <c r="F73" s="11">
        <v>12</v>
      </c>
      <c r="G73" s="14">
        <f>F73*674.75</f>
        <v>8097</v>
      </c>
      <c r="H73" s="11">
        <v>12</v>
      </c>
      <c r="I73" s="14">
        <f t="shared" si="13"/>
        <v>362.76</v>
      </c>
      <c r="J73" s="11">
        <v>12</v>
      </c>
      <c r="K73" s="14">
        <f t="shared" si="14"/>
        <v>3162.24</v>
      </c>
      <c r="L73" s="14">
        <f t="shared" si="15"/>
        <v>11622</v>
      </c>
      <c r="M73" s="23" t="s">
        <v>169</v>
      </c>
      <c r="N73" s="14"/>
    </row>
    <row r="74" spans="1:14" ht="14.25">
      <c r="A74" s="11">
        <v>72</v>
      </c>
      <c r="B74" s="18" t="s">
        <v>173</v>
      </c>
      <c r="C74" s="13" t="s">
        <v>174</v>
      </c>
      <c r="D74" s="11">
        <v>202301</v>
      </c>
      <c r="E74" s="11">
        <v>202303</v>
      </c>
      <c r="F74" s="11">
        <v>3</v>
      </c>
      <c r="G74" s="14">
        <f>F74*691.04</f>
        <v>2073.12</v>
      </c>
      <c r="H74" s="11">
        <v>3</v>
      </c>
      <c r="I74" s="14">
        <f t="shared" si="13"/>
        <v>90.69</v>
      </c>
      <c r="J74" s="11">
        <v>3</v>
      </c>
      <c r="K74" s="14">
        <f t="shared" si="14"/>
        <v>790.56</v>
      </c>
      <c r="L74" s="14">
        <f t="shared" si="15"/>
        <v>2954.37</v>
      </c>
      <c r="M74" s="23" t="s">
        <v>175</v>
      </c>
      <c r="N74" s="24">
        <f>SUBTOTAL(9,L74:L75)</f>
        <v>14771.849999999999</v>
      </c>
    </row>
    <row r="75" spans="1:14" ht="14.25">
      <c r="A75" s="11">
        <v>73</v>
      </c>
      <c r="B75" s="18" t="s">
        <v>176</v>
      </c>
      <c r="C75" s="13" t="s">
        <v>177</v>
      </c>
      <c r="D75" s="11">
        <v>202301</v>
      </c>
      <c r="E75" s="11">
        <v>202312</v>
      </c>
      <c r="F75" s="11">
        <v>12</v>
      </c>
      <c r="G75" s="14">
        <f>F75*691.04</f>
        <v>8292.48</v>
      </c>
      <c r="H75" s="11">
        <v>12</v>
      </c>
      <c r="I75" s="14">
        <f t="shared" si="13"/>
        <v>362.76</v>
      </c>
      <c r="J75" s="11">
        <v>12</v>
      </c>
      <c r="K75" s="14">
        <f t="shared" si="14"/>
        <v>3162.24</v>
      </c>
      <c r="L75" s="14">
        <f t="shared" si="15"/>
        <v>11817.48</v>
      </c>
      <c r="M75" s="23" t="s">
        <v>175</v>
      </c>
      <c r="N75" s="27"/>
    </row>
    <row r="76" spans="1:14" s="4" customFormat="1" ht="14.25">
      <c r="A76" s="11">
        <v>74</v>
      </c>
      <c r="B76" s="18" t="s">
        <v>178</v>
      </c>
      <c r="C76" s="13" t="s">
        <v>179</v>
      </c>
      <c r="D76" s="11">
        <v>202301</v>
      </c>
      <c r="E76" s="11">
        <v>202312</v>
      </c>
      <c r="F76" s="11">
        <v>12</v>
      </c>
      <c r="G76" s="14">
        <f>F76*691.04</f>
        <v>8292.48</v>
      </c>
      <c r="H76" s="11">
        <v>12</v>
      </c>
      <c r="I76" s="14">
        <f>30.23*H76</f>
        <v>362.76</v>
      </c>
      <c r="J76" s="11">
        <v>12</v>
      </c>
      <c r="K76" s="14">
        <f t="shared" si="14"/>
        <v>3162.24</v>
      </c>
      <c r="L76" s="14">
        <f t="shared" si="15"/>
        <v>11817.48</v>
      </c>
      <c r="M76" s="23" t="s">
        <v>180</v>
      </c>
      <c r="N76" s="14">
        <f>L76</f>
        <v>11817.48</v>
      </c>
    </row>
    <row r="77" spans="1:14" s="4" customFormat="1" ht="14.25">
      <c r="A77" s="11">
        <v>75</v>
      </c>
      <c r="B77" s="18" t="s">
        <v>181</v>
      </c>
      <c r="C77" s="13" t="s">
        <v>182</v>
      </c>
      <c r="D77" s="11">
        <v>202301</v>
      </c>
      <c r="E77" s="11">
        <v>202312</v>
      </c>
      <c r="F77" s="11">
        <v>12</v>
      </c>
      <c r="G77" s="14">
        <f>F77*691.04</f>
        <v>8292.48</v>
      </c>
      <c r="H77" s="11">
        <v>12</v>
      </c>
      <c r="I77" s="14">
        <f aca="true" t="shared" si="16" ref="I77:I87">H77*30.23</f>
        <v>362.76</v>
      </c>
      <c r="J77" s="11">
        <v>12</v>
      </c>
      <c r="K77" s="14">
        <f t="shared" si="14"/>
        <v>3162.24</v>
      </c>
      <c r="L77" s="14">
        <f t="shared" si="15"/>
        <v>11817.48</v>
      </c>
      <c r="M77" s="23" t="s">
        <v>183</v>
      </c>
      <c r="N77" s="24">
        <f>SUBTOTAL(9,L77:L78)</f>
        <v>23634.96</v>
      </c>
    </row>
    <row r="78" spans="1:14" ht="14.25">
      <c r="A78" s="11">
        <v>76</v>
      </c>
      <c r="B78" s="18" t="s">
        <v>184</v>
      </c>
      <c r="C78" s="13" t="s">
        <v>185</v>
      </c>
      <c r="D78" s="11">
        <v>202301</v>
      </c>
      <c r="E78" s="11">
        <v>202312</v>
      </c>
      <c r="F78" s="11">
        <v>12</v>
      </c>
      <c r="G78" s="14">
        <f>F78*691.04</f>
        <v>8292.48</v>
      </c>
      <c r="H78" s="11">
        <v>12</v>
      </c>
      <c r="I78" s="14">
        <f t="shared" si="16"/>
        <v>362.76</v>
      </c>
      <c r="J78" s="11">
        <v>12</v>
      </c>
      <c r="K78" s="14">
        <f t="shared" si="14"/>
        <v>3162.24</v>
      </c>
      <c r="L78" s="14">
        <f t="shared" si="15"/>
        <v>11817.48</v>
      </c>
      <c r="M78" s="23" t="s">
        <v>183</v>
      </c>
      <c r="N78" s="27"/>
    </row>
    <row r="79" spans="1:14" ht="14.25">
      <c r="A79" s="11">
        <v>77</v>
      </c>
      <c r="B79" s="18" t="s">
        <v>186</v>
      </c>
      <c r="C79" s="13" t="s">
        <v>187</v>
      </c>
      <c r="D79" s="11">
        <v>202301</v>
      </c>
      <c r="E79" s="11">
        <v>202312</v>
      </c>
      <c r="F79" s="11">
        <v>12</v>
      </c>
      <c r="G79" s="14">
        <f>11*691.04+674.75</f>
        <v>8276.189999999999</v>
      </c>
      <c r="H79" s="11">
        <v>12</v>
      </c>
      <c r="I79" s="14">
        <f t="shared" si="16"/>
        <v>362.76</v>
      </c>
      <c r="J79" s="11">
        <v>12</v>
      </c>
      <c r="K79" s="14">
        <f t="shared" si="14"/>
        <v>3162.24</v>
      </c>
      <c r="L79" s="14">
        <f t="shared" si="15"/>
        <v>11801.189999999999</v>
      </c>
      <c r="M79" s="22" t="s">
        <v>188</v>
      </c>
      <c r="N79" s="24">
        <f>SUBTOTAL(9,L79:L81)</f>
        <v>35403.56999999999</v>
      </c>
    </row>
    <row r="80" spans="1:14" ht="14.25">
      <c r="A80" s="11">
        <v>78</v>
      </c>
      <c r="B80" s="18" t="s">
        <v>189</v>
      </c>
      <c r="C80" s="13" t="s">
        <v>190</v>
      </c>
      <c r="D80" s="11">
        <v>202301</v>
      </c>
      <c r="E80" s="11">
        <v>202312</v>
      </c>
      <c r="F80" s="11">
        <v>12</v>
      </c>
      <c r="G80" s="14">
        <f>11*691.04+674.75</f>
        <v>8276.189999999999</v>
      </c>
      <c r="H80" s="11">
        <v>12</v>
      </c>
      <c r="I80" s="14">
        <f t="shared" si="16"/>
        <v>362.76</v>
      </c>
      <c r="J80" s="11">
        <v>12</v>
      </c>
      <c r="K80" s="14">
        <f t="shared" si="14"/>
        <v>3162.24</v>
      </c>
      <c r="L80" s="14">
        <f t="shared" si="15"/>
        <v>11801.189999999999</v>
      </c>
      <c r="M80" s="22" t="s">
        <v>188</v>
      </c>
      <c r="N80" s="25"/>
    </row>
    <row r="81" spans="1:14" ht="14.25">
      <c r="A81" s="11">
        <v>79</v>
      </c>
      <c r="B81" s="18" t="s">
        <v>191</v>
      </c>
      <c r="C81" s="13" t="s">
        <v>22</v>
      </c>
      <c r="D81" s="11">
        <v>202301</v>
      </c>
      <c r="E81" s="11">
        <v>202312</v>
      </c>
      <c r="F81" s="11">
        <v>12</v>
      </c>
      <c r="G81" s="14">
        <f>11*691.04+674.75</f>
        <v>8276.189999999999</v>
      </c>
      <c r="H81" s="11">
        <v>12</v>
      </c>
      <c r="I81" s="14">
        <f t="shared" si="16"/>
        <v>362.76</v>
      </c>
      <c r="J81" s="11">
        <v>12</v>
      </c>
      <c r="K81" s="14">
        <f t="shared" si="14"/>
        <v>3162.24</v>
      </c>
      <c r="L81" s="14">
        <f t="shared" si="15"/>
        <v>11801.189999999999</v>
      </c>
      <c r="M81" s="22" t="s">
        <v>188</v>
      </c>
      <c r="N81" s="27"/>
    </row>
    <row r="82" spans="1:14" ht="14.25">
      <c r="A82" s="11">
        <v>80</v>
      </c>
      <c r="B82" s="18" t="s">
        <v>192</v>
      </c>
      <c r="C82" s="13" t="s">
        <v>193</v>
      </c>
      <c r="D82" s="11">
        <v>202306</v>
      </c>
      <c r="E82" s="11">
        <v>202312</v>
      </c>
      <c r="F82" s="11">
        <v>7</v>
      </c>
      <c r="G82" s="14">
        <f aca="true" t="shared" si="17" ref="G82:G87">F82*691.04</f>
        <v>4837.28</v>
      </c>
      <c r="H82" s="11">
        <v>0</v>
      </c>
      <c r="I82" s="14">
        <f t="shared" si="16"/>
        <v>0</v>
      </c>
      <c r="J82" s="11">
        <v>0</v>
      </c>
      <c r="K82" s="14">
        <f t="shared" si="14"/>
        <v>0</v>
      </c>
      <c r="L82" s="14">
        <f t="shared" si="15"/>
        <v>4837.28</v>
      </c>
      <c r="M82" s="23" t="s">
        <v>194</v>
      </c>
      <c r="N82" s="14">
        <f>SUM(L82:L87)</f>
        <v>33880.15</v>
      </c>
    </row>
    <row r="83" spans="1:14" ht="14.25">
      <c r="A83" s="11">
        <v>81</v>
      </c>
      <c r="B83" s="18" t="s">
        <v>195</v>
      </c>
      <c r="C83" s="13" t="s">
        <v>196</v>
      </c>
      <c r="D83" s="11">
        <v>202301</v>
      </c>
      <c r="E83" s="11">
        <v>202312</v>
      </c>
      <c r="F83" s="11">
        <v>12</v>
      </c>
      <c r="G83" s="14">
        <f t="shared" si="17"/>
        <v>8292.48</v>
      </c>
      <c r="H83" s="11">
        <v>12</v>
      </c>
      <c r="I83" s="14">
        <f t="shared" si="16"/>
        <v>362.76</v>
      </c>
      <c r="J83" s="11">
        <v>12</v>
      </c>
      <c r="K83" s="14">
        <f t="shared" si="14"/>
        <v>3162.24</v>
      </c>
      <c r="L83" s="14">
        <f t="shared" si="15"/>
        <v>11817.48</v>
      </c>
      <c r="M83" s="23" t="s">
        <v>194</v>
      </c>
      <c r="N83" s="14"/>
    </row>
    <row r="84" spans="1:14" ht="14.25">
      <c r="A84" s="11">
        <v>82</v>
      </c>
      <c r="B84" s="18" t="s">
        <v>197</v>
      </c>
      <c r="C84" s="13" t="s">
        <v>198</v>
      </c>
      <c r="D84" s="11">
        <v>202306</v>
      </c>
      <c r="E84" s="11">
        <v>202312</v>
      </c>
      <c r="F84" s="11">
        <v>7</v>
      </c>
      <c r="G84" s="14">
        <f t="shared" si="17"/>
        <v>4837.28</v>
      </c>
      <c r="H84" s="11">
        <v>0</v>
      </c>
      <c r="I84" s="14">
        <f t="shared" si="16"/>
        <v>0</v>
      </c>
      <c r="J84" s="11">
        <v>0</v>
      </c>
      <c r="K84" s="14">
        <f t="shared" si="14"/>
        <v>0</v>
      </c>
      <c r="L84" s="14">
        <f t="shared" si="15"/>
        <v>4837.28</v>
      </c>
      <c r="M84" s="23" t="s">
        <v>194</v>
      </c>
      <c r="N84" s="14"/>
    </row>
    <row r="85" spans="1:14" ht="14.25">
      <c r="A85" s="11">
        <v>83</v>
      </c>
      <c r="B85" s="18" t="s">
        <v>199</v>
      </c>
      <c r="C85" s="13" t="s">
        <v>190</v>
      </c>
      <c r="D85" s="11">
        <v>202301</v>
      </c>
      <c r="E85" s="11">
        <v>202306</v>
      </c>
      <c r="F85" s="11">
        <v>6</v>
      </c>
      <c r="G85" s="14">
        <f t="shared" si="17"/>
        <v>4146.24</v>
      </c>
      <c r="H85" s="11">
        <v>6</v>
      </c>
      <c r="I85" s="14">
        <f t="shared" si="16"/>
        <v>181.38</v>
      </c>
      <c r="J85" s="11">
        <v>6</v>
      </c>
      <c r="K85" s="14">
        <f t="shared" si="14"/>
        <v>1581.12</v>
      </c>
      <c r="L85" s="14">
        <f t="shared" si="15"/>
        <v>5908.74</v>
      </c>
      <c r="M85" s="23" t="s">
        <v>194</v>
      </c>
      <c r="N85" s="14"/>
    </row>
    <row r="86" spans="1:14" ht="14.25">
      <c r="A86" s="11">
        <v>84</v>
      </c>
      <c r="B86" s="18" t="s">
        <v>200</v>
      </c>
      <c r="C86" s="13" t="s">
        <v>148</v>
      </c>
      <c r="D86" s="11">
        <v>202301</v>
      </c>
      <c r="E86" s="11">
        <v>202312</v>
      </c>
      <c r="F86" s="11">
        <v>0</v>
      </c>
      <c r="G86" s="14">
        <f t="shared" si="17"/>
        <v>0</v>
      </c>
      <c r="H86" s="11">
        <v>12</v>
      </c>
      <c r="I86" s="14">
        <f t="shared" si="16"/>
        <v>362.76</v>
      </c>
      <c r="J86" s="11">
        <v>12</v>
      </c>
      <c r="K86" s="14">
        <f t="shared" si="14"/>
        <v>3162.24</v>
      </c>
      <c r="L86" s="14">
        <f aca="true" t="shared" si="18" ref="L86:L92">K86+I86+G86</f>
        <v>3525</v>
      </c>
      <c r="M86" s="23" t="s">
        <v>194</v>
      </c>
      <c r="N86" s="14"/>
    </row>
    <row r="87" spans="1:14" ht="14.25">
      <c r="A87" s="11">
        <v>85</v>
      </c>
      <c r="B87" s="18" t="s">
        <v>201</v>
      </c>
      <c r="C87" s="13" t="s">
        <v>202</v>
      </c>
      <c r="D87" s="11">
        <v>202301</v>
      </c>
      <c r="E87" s="11">
        <v>202303</v>
      </c>
      <c r="F87" s="11">
        <v>3</v>
      </c>
      <c r="G87" s="14">
        <f t="shared" si="17"/>
        <v>2073.12</v>
      </c>
      <c r="H87" s="11">
        <v>3</v>
      </c>
      <c r="I87" s="14">
        <f t="shared" si="16"/>
        <v>90.69</v>
      </c>
      <c r="J87" s="11">
        <v>3</v>
      </c>
      <c r="K87" s="14">
        <f t="shared" si="14"/>
        <v>790.56</v>
      </c>
      <c r="L87" s="14">
        <f t="shared" si="18"/>
        <v>2954.37</v>
      </c>
      <c r="M87" s="26" t="s">
        <v>194</v>
      </c>
      <c r="N87" s="14"/>
    </row>
    <row r="88" spans="1:14" ht="14.25">
      <c r="A88" s="11">
        <v>86</v>
      </c>
      <c r="B88" s="18" t="s">
        <v>203</v>
      </c>
      <c r="C88" s="13" t="s">
        <v>204</v>
      </c>
      <c r="D88" s="11">
        <v>202301</v>
      </c>
      <c r="E88" s="11">
        <v>202312</v>
      </c>
      <c r="F88" s="11">
        <v>12</v>
      </c>
      <c r="G88" s="14">
        <f aca="true" t="shared" si="19" ref="G88:G92">10*691.04+2*674.75</f>
        <v>8259.9</v>
      </c>
      <c r="H88" s="11">
        <v>12</v>
      </c>
      <c r="I88" s="14">
        <f aca="true" t="shared" si="20" ref="I88:I98">H88*30.23</f>
        <v>362.76</v>
      </c>
      <c r="J88" s="11">
        <v>12</v>
      </c>
      <c r="K88" s="14">
        <f aca="true" t="shared" si="21" ref="K88:K107">J88*263.52</f>
        <v>3162.24</v>
      </c>
      <c r="L88" s="14">
        <f t="shared" si="18"/>
        <v>11784.9</v>
      </c>
      <c r="M88" s="23" t="s">
        <v>205</v>
      </c>
      <c r="N88" s="14">
        <f>SUM(L88:L92)</f>
        <v>50785.01</v>
      </c>
    </row>
    <row r="89" spans="1:14" ht="14.25">
      <c r="A89" s="11">
        <v>87</v>
      </c>
      <c r="B89" s="18" t="s">
        <v>206</v>
      </c>
      <c r="C89" s="13" t="s">
        <v>125</v>
      </c>
      <c r="D89" s="11">
        <v>202301</v>
      </c>
      <c r="E89" s="11">
        <v>202312</v>
      </c>
      <c r="F89" s="11">
        <v>12</v>
      </c>
      <c r="G89" s="14">
        <f t="shared" si="19"/>
        <v>8259.9</v>
      </c>
      <c r="H89" s="11">
        <v>12</v>
      </c>
      <c r="I89" s="14">
        <f t="shared" si="20"/>
        <v>362.76</v>
      </c>
      <c r="J89" s="11">
        <v>12</v>
      </c>
      <c r="K89" s="14">
        <f t="shared" si="21"/>
        <v>3162.24</v>
      </c>
      <c r="L89" s="14">
        <f t="shared" si="18"/>
        <v>11784.9</v>
      </c>
      <c r="M89" s="23" t="s">
        <v>205</v>
      </c>
      <c r="N89" s="14"/>
    </row>
    <row r="90" spans="1:14" ht="14.25">
      <c r="A90" s="11">
        <v>88</v>
      </c>
      <c r="B90" s="18" t="s">
        <v>207</v>
      </c>
      <c r="C90" s="17" t="s">
        <v>208</v>
      </c>
      <c r="D90" s="11">
        <v>202301</v>
      </c>
      <c r="E90" s="11">
        <v>202308</v>
      </c>
      <c r="F90" s="11">
        <v>8</v>
      </c>
      <c r="G90" s="14">
        <f>8*691.04</f>
        <v>5528.32</v>
      </c>
      <c r="H90" s="11">
        <v>8</v>
      </c>
      <c r="I90" s="14">
        <f t="shared" si="20"/>
        <v>241.84</v>
      </c>
      <c r="J90" s="11">
        <v>8</v>
      </c>
      <c r="K90" s="14">
        <f t="shared" si="21"/>
        <v>2108.16</v>
      </c>
      <c r="L90" s="14">
        <f t="shared" si="18"/>
        <v>7878.32</v>
      </c>
      <c r="M90" s="23" t="s">
        <v>205</v>
      </c>
      <c r="N90" s="14"/>
    </row>
    <row r="91" spans="1:14" ht="14.25">
      <c r="A91" s="11">
        <v>89</v>
      </c>
      <c r="B91" s="18" t="s">
        <v>209</v>
      </c>
      <c r="C91" s="18" t="s">
        <v>108</v>
      </c>
      <c r="D91" s="11">
        <v>202305</v>
      </c>
      <c r="E91" s="11">
        <v>202312</v>
      </c>
      <c r="F91" s="11">
        <v>8</v>
      </c>
      <c r="G91" s="14">
        <f>6*691.04+2*674.75</f>
        <v>5495.74</v>
      </c>
      <c r="H91" s="11">
        <v>7</v>
      </c>
      <c r="I91" s="14">
        <f t="shared" si="20"/>
        <v>211.61</v>
      </c>
      <c r="J91" s="11">
        <v>7</v>
      </c>
      <c r="K91" s="14">
        <f t="shared" si="21"/>
        <v>1844.6399999999999</v>
      </c>
      <c r="L91" s="14">
        <f t="shared" si="18"/>
        <v>7551.99</v>
      </c>
      <c r="M91" s="23" t="s">
        <v>205</v>
      </c>
      <c r="N91" s="14"/>
    </row>
    <row r="92" spans="1:14" ht="14.25">
      <c r="A92" s="11">
        <v>90</v>
      </c>
      <c r="B92" s="18" t="s">
        <v>210</v>
      </c>
      <c r="C92" s="13" t="s">
        <v>208</v>
      </c>
      <c r="D92" s="11">
        <v>202301</v>
      </c>
      <c r="E92" s="11">
        <v>202312</v>
      </c>
      <c r="F92" s="11">
        <v>12</v>
      </c>
      <c r="G92" s="14">
        <f t="shared" si="19"/>
        <v>8259.9</v>
      </c>
      <c r="H92" s="11">
        <v>12</v>
      </c>
      <c r="I92" s="14">
        <f t="shared" si="20"/>
        <v>362.76</v>
      </c>
      <c r="J92" s="11">
        <v>12</v>
      </c>
      <c r="K92" s="14">
        <f t="shared" si="21"/>
        <v>3162.24</v>
      </c>
      <c r="L92" s="14">
        <f t="shared" si="18"/>
        <v>11784.9</v>
      </c>
      <c r="M92" s="23" t="s">
        <v>205</v>
      </c>
      <c r="N92" s="14"/>
    </row>
    <row r="93" spans="1:14" ht="14.25">
      <c r="A93" s="11">
        <v>91</v>
      </c>
      <c r="B93" s="18" t="s">
        <v>211</v>
      </c>
      <c r="C93" s="13" t="s">
        <v>212</v>
      </c>
      <c r="D93" s="29">
        <v>202301</v>
      </c>
      <c r="E93" s="29">
        <v>202305</v>
      </c>
      <c r="F93" s="29">
        <v>5</v>
      </c>
      <c r="G93" s="29">
        <f>F93*691.04</f>
        <v>3455.2</v>
      </c>
      <c r="H93" s="29">
        <v>5</v>
      </c>
      <c r="I93" s="29">
        <f t="shared" si="20"/>
        <v>151.15</v>
      </c>
      <c r="J93" s="29">
        <v>5</v>
      </c>
      <c r="K93" s="29">
        <f t="shared" si="21"/>
        <v>1317.6</v>
      </c>
      <c r="L93" s="14">
        <f aca="true" t="shared" si="22" ref="L93:L102">G93+I93+K93</f>
        <v>4923.95</v>
      </c>
      <c r="M93" s="23" t="s">
        <v>213</v>
      </c>
      <c r="N93" s="14">
        <f>SUM(L93:L98)</f>
        <v>35561.78</v>
      </c>
    </row>
    <row r="94" spans="1:14" ht="14.25">
      <c r="A94" s="11">
        <v>92</v>
      </c>
      <c r="B94" s="18" t="s">
        <v>214</v>
      </c>
      <c r="C94" s="13" t="s">
        <v>215</v>
      </c>
      <c r="D94" s="29">
        <v>202301</v>
      </c>
      <c r="E94" s="29">
        <v>202312</v>
      </c>
      <c r="F94" s="29">
        <v>12</v>
      </c>
      <c r="G94" s="14">
        <f>F94*691.04</f>
        <v>8292.48</v>
      </c>
      <c r="H94" s="29">
        <v>12</v>
      </c>
      <c r="I94" s="29">
        <f t="shared" si="20"/>
        <v>362.76</v>
      </c>
      <c r="J94" s="29">
        <v>12</v>
      </c>
      <c r="K94" s="29">
        <f t="shared" si="21"/>
        <v>3162.24</v>
      </c>
      <c r="L94" s="14">
        <f t="shared" si="22"/>
        <v>11817.48</v>
      </c>
      <c r="M94" s="23" t="s">
        <v>213</v>
      </c>
      <c r="N94" s="14"/>
    </row>
    <row r="95" spans="1:14" ht="14.25">
      <c r="A95" s="11">
        <v>93</v>
      </c>
      <c r="B95" s="18" t="s">
        <v>216</v>
      </c>
      <c r="C95" s="13" t="s">
        <v>217</v>
      </c>
      <c r="D95" s="29">
        <v>202301</v>
      </c>
      <c r="E95" s="29">
        <v>202312</v>
      </c>
      <c r="F95" s="29">
        <v>12</v>
      </c>
      <c r="G95" s="14">
        <f>F95*691.04</f>
        <v>8292.48</v>
      </c>
      <c r="H95" s="29">
        <v>12</v>
      </c>
      <c r="I95" s="29">
        <f t="shared" si="20"/>
        <v>362.76</v>
      </c>
      <c r="J95" s="29">
        <v>12</v>
      </c>
      <c r="K95" s="29">
        <f t="shared" si="21"/>
        <v>3162.24</v>
      </c>
      <c r="L95" s="14">
        <f t="shared" si="22"/>
        <v>11817.48</v>
      </c>
      <c r="M95" s="23" t="s">
        <v>213</v>
      </c>
      <c r="N95" s="14"/>
    </row>
    <row r="96" spans="1:14" ht="14.25">
      <c r="A96" s="11">
        <v>94</v>
      </c>
      <c r="B96" s="18" t="s">
        <v>218</v>
      </c>
      <c r="C96" s="13" t="s">
        <v>219</v>
      </c>
      <c r="D96" s="29">
        <v>202310</v>
      </c>
      <c r="E96" s="29">
        <v>202312</v>
      </c>
      <c r="F96" s="29">
        <v>3</v>
      </c>
      <c r="G96" s="14">
        <f>F96*674.75</f>
        <v>2024.25</v>
      </c>
      <c r="H96" s="29">
        <v>0</v>
      </c>
      <c r="I96" s="14">
        <f t="shared" si="20"/>
        <v>0</v>
      </c>
      <c r="J96" s="29">
        <v>0</v>
      </c>
      <c r="K96" s="14">
        <f t="shared" si="21"/>
        <v>0</v>
      </c>
      <c r="L96" s="14">
        <f t="shared" si="22"/>
        <v>2024.25</v>
      </c>
      <c r="M96" s="23" t="s">
        <v>213</v>
      </c>
      <c r="N96" s="14"/>
    </row>
    <row r="97" spans="1:14" ht="14.25">
      <c r="A97" s="11">
        <v>95</v>
      </c>
      <c r="B97" s="18" t="s">
        <v>220</v>
      </c>
      <c r="C97" s="17" t="s">
        <v>148</v>
      </c>
      <c r="D97" s="29">
        <v>202310</v>
      </c>
      <c r="E97" s="29">
        <v>202312</v>
      </c>
      <c r="F97" s="29">
        <v>3</v>
      </c>
      <c r="G97" s="14">
        <f>F97*674.75</f>
        <v>2024.25</v>
      </c>
      <c r="H97" s="29">
        <v>0</v>
      </c>
      <c r="I97" s="14">
        <f t="shared" si="20"/>
        <v>0</v>
      </c>
      <c r="J97" s="29">
        <v>0</v>
      </c>
      <c r="K97" s="14">
        <f t="shared" si="21"/>
        <v>0</v>
      </c>
      <c r="L97" s="14">
        <f t="shared" si="22"/>
        <v>2024.25</v>
      </c>
      <c r="M97" s="23" t="s">
        <v>213</v>
      </c>
      <c r="N97" s="14"/>
    </row>
    <row r="98" spans="1:14" ht="14.25">
      <c r="A98" s="11">
        <v>96</v>
      </c>
      <c r="B98" s="18" t="s">
        <v>221</v>
      </c>
      <c r="C98" s="13" t="s">
        <v>212</v>
      </c>
      <c r="D98" s="29">
        <v>202301</v>
      </c>
      <c r="E98" s="29">
        <v>202303</v>
      </c>
      <c r="F98" s="29">
        <v>3</v>
      </c>
      <c r="G98" s="14">
        <f>F98*691.04</f>
        <v>2073.12</v>
      </c>
      <c r="H98" s="29">
        <v>3</v>
      </c>
      <c r="I98" s="29">
        <f t="shared" si="20"/>
        <v>90.69</v>
      </c>
      <c r="J98" s="29">
        <v>3</v>
      </c>
      <c r="K98" s="29">
        <f t="shared" si="21"/>
        <v>790.56</v>
      </c>
      <c r="L98" s="14">
        <f t="shared" si="22"/>
        <v>2954.37</v>
      </c>
      <c r="M98" s="26" t="s">
        <v>213</v>
      </c>
      <c r="N98" s="14"/>
    </row>
    <row r="99" spans="1:14" ht="14.25">
      <c r="A99" s="11">
        <v>97</v>
      </c>
      <c r="B99" s="18" t="s">
        <v>222</v>
      </c>
      <c r="C99" s="13" t="s">
        <v>223</v>
      </c>
      <c r="D99" s="11">
        <v>202301</v>
      </c>
      <c r="E99" s="11">
        <v>202312</v>
      </c>
      <c r="F99" s="11">
        <v>12</v>
      </c>
      <c r="G99" s="14">
        <f>691.04*F99</f>
        <v>8292.48</v>
      </c>
      <c r="H99" s="11">
        <v>12</v>
      </c>
      <c r="I99" s="14">
        <f>30.23*H99</f>
        <v>362.76</v>
      </c>
      <c r="J99" s="11">
        <v>12</v>
      </c>
      <c r="K99" s="14">
        <f t="shared" si="21"/>
        <v>3162.24</v>
      </c>
      <c r="L99" s="14">
        <f t="shared" si="22"/>
        <v>11817.48</v>
      </c>
      <c r="M99" s="23" t="s">
        <v>224</v>
      </c>
      <c r="N99" s="14">
        <f>L99</f>
        <v>11817.48</v>
      </c>
    </row>
    <row r="100" spans="1:14" ht="14.25">
      <c r="A100" s="11">
        <v>98</v>
      </c>
      <c r="B100" s="18" t="s">
        <v>225</v>
      </c>
      <c r="C100" s="13" t="s">
        <v>226</v>
      </c>
      <c r="D100" s="11">
        <v>202301</v>
      </c>
      <c r="E100" s="11">
        <v>202312</v>
      </c>
      <c r="F100" s="11">
        <v>12</v>
      </c>
      <c r="G100" s="14">
        <f>691.04*F100</f>
        <v>8292.48</v>
      </c>
      <c r="H100" s="11">
        <v>12</v>
      </c>
      <c r="I100" s="14">
        <f>30.23*H100</f>
        <v>362.76</v>
      </c>
      <c r="J100" s="11">
        <v>12</v>
      </c>
      <c r="K100" s="14">
        <f t="shared" si="21"/>
        <v>3162.24</v>
      </c>
      <c r="L100" s="14">
        <f t="shared" si="22"/>
        <v>11817.48</v>
      </c>
      <c r="M100" s="23" t="s">
        <v>227</v>
      </c>
      <c r="N100" s="14">
        <f>SUM(L100:L102)</f>
        <v>23634.96</v>
      </c>
    </row>
    <row r="101" spans="1:14" ht="14.25">
      <c r="A101" s="11">
        <v>99</v>
      </c>
      <c r="B101" s="18" t="s">
        <v>228</v>
      </c>
      <c r="C101" s="13" t="s">
        <v>229</v>
      </c>
      <c r="D101" s="11">
        <v>202301</v>
      </c>
      <c r="E101" s="11">
        <v>202306</v>
      </c>
      <c r="F101" s="11">
        <v>6</v>
      </c>
      <c r="G101" s="14">
        <f>691.04*F101</f>
        <v>4146.24</v>
      </c>
      <c r="H101" s="11">
        <v>6</v>
      </c>
      <c r="I101" s="14">
        <f>30.23*H101</f>
        <v>181.38</v>
      </c>
      <c r="J101" s="11">
        <v>6</v>
      </c>
      <c r="K101" s="14">
        <f t="shared" si="21"/>
        <v>1581.12</v>
      </c>
      <c r="L101" s="14">
        <f t="shared" si="22"/>
        <v>5908.74</v>
      </c>
      <c r="M101" s="23" t="s">
        <v>227</v>
      </c>
      <c r="N101" s="14"/>
    </row>
    <row r="102" spans="1:14" ht="14.25">
      <c r="A102" s="11">
        <v>100</v>
      </c>
      <c r="B102" s="18" t="s">
        <v>230</v>
      </c>
      <c r="C102" s="13" t="s">
        <v>219</v>
      </c>
      <c r="D102" s="11">
        <v>202301</v>
      </c>
      <c r="E102" s="11">
        <v>202306</v>
      </c>
      <c r="F102" s="11">
        <v>6</v>
      </c>
      <c r="G102" s="14">
        <f>691.04*F102</f>
        <v>4146.24</v>
      </c>
      <c r="H102" s="11">
        <v>6</v>
      </c>
      <c r="I102" s="14">
        <f>30.23*H102</f>
        <v>181.38</v>
      </c>
      <c r="J102" s="11">
        <v>6</v>
      </c>
      <c r="K102" s="14">
        <f t="shared" si="21"/>
        <v>1581.12</v>
      </c>
      <c r="L102" s="14">
        <f t="shared" si="22"/>
        <v>5908.74</v>
      </c>
      <c r="M102" s="23" t="s">
        <v>227</v>
      </c>
      <c r="N102" s="14"/>
    </row>
    <row r="103" spans="1:14" ht="14.25">
      <c r="A103" s="11">
        <v>101</v>
      </c>
      <c r="B103" s="18" t="s">
        <v>231</v>
      </c>
      <c r="C103" s="13" t="s">
        <v>185</v>
      </c>
      <c r="D103" s="11">
        <v>202301</v>
      </c>
      <c r="E103" s="11">
        <v>202312</v>
      </c>
      <c r="F103" s="11">
        <v>12</v>
      </c>
      <c r="G103" s="14">
        <f>F103*691.04</f>
        <v>8292.48</v>
      </c>
      <c r="H103" s="11">
        <v>12</v>
      </c>
      <c r="I103" s="14">
        <f>H103*30.23</f>
        <v>362.76</v>
      </c>
      <c r="J103" s="11">
        <v>12</v>
      </c>
      <c r="K103" s="14">
        <f t="shared" si="21"/>
        <v>3162.24</v>
      </c>
      <c r="L103" s="14">
        <f>K103+I103+G103</f>
        <v>11817.48</v>
      </c>
      <c r="M103" s="23" t="s">
        <v>232</v>
      </c>
      <c r="N103" s="14">
        <f>L103</f>
        <v>11817.48</v>
      </c>
    </row>
    <row r="104" spans="1:14" ht="14.25">
      <c r="A104" s="11">
        <v>102</v>
      </c>
      <c r="B104" s="18" t="s">
        <v>233</v>
      </c>
      <c r="C104" s="30" t="s">
        <v>234</v>
      </c>
      <c r="D104" s="11">
        <v>202301</v>
      </c>
      <c r="E104" s="11">
        <v>202312</v>
      </c>
      <c r="F104" s="11">
        <v>2</v>
      </c>
      <c r="G104" s="14">
        <f>F104*691.04</f>
        <v>1382.08</v>
      </c>
      <c r="H104" s="11">
        <v>12</v>
      </c>
      <c r="I104" s="14">
        <f>H104*30.23</f>
        <v>362.76</v>
      </c>
      <c r="J104" s="11">
        <v>12</v>
      </c>
      <c r="K104" s="14">
        <f t="shared" si="21"/>
        <v>3162.24</v>
      </c>
      <c r="L104" s="14">
        <f>K104+I104+G104</f>
        <v>4907.08</v>
      </c>
      <c r="M104" s="23" t="s">
        <v>235</v>
      </c>
      <c r="N104" s="14">
        <f>SUM(L104:L107)</f>
        <v>18694.14</v>
      </c>
    </row>
    <row r="105" spans="1:14" ht="14.25">
      <c r="A105" s="11">
        <v>103</v>
      </c>
      <c r="B105" s="18" t="s">
        <v>236</v>
      </c>
      <c r="C105" s="13" t="s">
        <v>217</v>
      </c>
      <c r="D105" s="11">
        <v>202301</v>
      </c>
      <c r="E105" s="11">
        <v>202308</v>
      </c>
      <c r="F105" s="11">
        <v>8</v>
      </c>
      <c r="G105" s="14">
        <f>F105*691.04</f>
        <v>5528.32</v>
      </c>
      <c r="H105" s="11">
        <v>8</v>
      </c>
      <c r="I105" s="14">
        <f>H105*30.23</f>
        <v>241.84</v>
      </c>
      <c r="J105" s="11">
        <v>8</v>
      </c>
      <c r="K105" s="14">
        <f t="shared" si="21"/>
        <v>2108.16</v>
      </c>
      <c r="L105" s="14">
        <f>K105+I105+G105</f>
        <v>7878.32</v>
      </c>
      <c r="M105" s="23" t="s">
        <v>235</v>
      </c>
      <c r="N105" s="14"/>
    </row>
    <row r="106" spans="1:14" ht="14.25">
      <c r="A106" s="11">
        <v>104</v>
      </c>
      <c r="B106" s="18" t="s">
        <v>237</v>
      </c>
      <c r="C106" s="13" t="s">
        <v>238</v>
      </c>
      <c r="D106" s="11">
        <v>202301</v>
      </c>
      <c r="E106" s="11">
        <v>202303</v>
      </c>
      <c r="F106" s="11">
        <v>3</v>
      </c>
      <c r="G106" s="14">
        <f>F106*691.04</f>
        <v>2073.12</v>
      </c>
      <c r="H106" s="11">
        <v>3</v>
      </c>
      <c r="I106" s="14">
        <f>H106*30.23</f>
        <v>90.69</v>
      </c>
      <c r="J106" s="11">
        <v>3</v>
      </c>
      <c r="K106" s="14">
        <f t="shared" si="21"/>
        <v>790.56</v>
      </c>
      <c r="L106" s="14">
        <f>K106+I106+G106</f>
        <v>2954.37</v>
      </c>
      <c r="M106" s="26" t="s">
        <v>235</v>
      </c>
      <c r="N106" s="14"/>
    </row>
    <row r="107" spans="1:14" ht="14.25">
      <c r="A107" s="11">
        <v>105</v>
      </c>
      <c r="B107" s="18" t="s">
        <v>239</v>
      </c>
      <c r="C107" s="13" t="s">
        <v>240</v>
      </c>
      <c r="D107" s="11">
        <v>202301</v>
      </c>
      <c r="E107" s="11">
        <v>202303</v>
      </c>
      <c r="F107" s="11">
        <v>3</v>
      </c>
      <c r="G107" s="14">
        <f>F107*691.04</f>
        <v>2073.12</v>
      </c>
      <c r="H107" s="11">
        <v>3</v>
      </c>
      <c r="I107" s="14">
        <f>H107*30.23</f>
        <v>90.69</v>
      </c>
      <c r="J107" s="11">
        <v>3</v>
      </c>
      <c r="K107" s="14">
        <f t="shared" si="21"/>
        <v>790.56</v>
      </c>
      <c r="L107" s="14">
        <f>K107+I107+G107</f>
        <v>2954.37</v>
      </c>
      <c r="M107" s="26" t="s">
        <v>235</v>
      </c>
      <c r="N107" s="14"/>
    </row>
    <row r="108" spans="1:14" ht="14.25">
      <c r="A108" s="11">
        <v>106</v>
      </c>
      <c r="B108" s="18" t="s">
        <v>241</v>
      </c>
      <c r="C108" s="13" t="s">
        <v>242</v>
      </c>
      <c r="D108" s="18">
        <v>202301</v>
      </c>
      <c r="E108" s="18">
        <v>202312</v>
      </c>
      <c r="F108" s="18">
        <v>12</v>
      </c>
      <c r="G108" s="14">
        <f>691.04*10+674.75*2</f>
        <v>8259.9</v>
      </c>
      <c r="H108" s="18">
        <v>12</v>
      </c>
      <c r="I108" s="18">
        <f>30.23*H108</f>
        <v>362.76</v>
      </c>
      <c r="J108" s="18">
        <v>12</v>
      </c>
      <c r="K108" s="18">
        <f>263.52*J108</f>
        <v>3162.24</v>
      </c>
      <c r="L108" s="14">
        <f>G108+K108+I108</f>
        <v>11784.9</v>
      </c>
      <c r="M108" s="23" t="s">
        <v>243</v>
      </c>
      <c r="N108" s="14">
        <f>SUM(L108:L109)</f>
        <v>15724.06</v>
      </c>
    </row>
    <row r="109" spans="1:14" ht="14.25">
      <c r="A109" s="11">
        <v>107</v>
      </c>
      <c r="B109" s="18" t="s">
        <v>244</v>
      </c>
      <c r="C109" s="13" t="s">
        <v>245</v>
      </c>
      <c r="D109" s="18">
        <v>202301</v>
      </c>
      <c r="E109" s="18">
        <v>202304</v>
      </c>
      <c r="F109" s="18">
        <v>4</v>
      </c>
      <c r="G109" s="14">
        <f>691.04*F109</f>
        <v>2764.16</v>
      </c>
      <c r="H109" s="18">
        <v>4</v>
      </c>
      <c r="I109" s="18">
        <f>30.23*H109</f>
        <v>120.92</v>
      </c>
      <c r="J109" s="18">
        <v>4</v>
      </c>
      <c r="K109" s="18">
        <f>263.52*J109</f>
        <v>1054.08</v>
      </c>
      <c r="L109" s="14">
        <f>G109+K109+I109</f>
        <v>3939.16</v>
      </c>
      <c r="M109" s="23" t="s">
        <v>243</v>
      </c>
      <c r="N109" s="14"/>
    </row>
    <row r="110" spans="1:14" ht="14.25">
      <c r="A110" s="11">
        <v>108</v>
      </c>
      <c r="B110" s="12" t="s">
        <v>246</v>
      </c>
      <c r="C110" s="13" t="s">
        <v>247</v>
      </c>
      <c r="D110" s="11">
        <v>202303</v>
      </c>
      <c r="E110" s="11">
        <v>202312</v>
      </c>
      <c r="F110" s="11">
        <v>10</v>
      </c>
      <c r="G110" s="14">
        <f>F110*691.04</f>
        <v>6910.4</v>
      </c>
      <c r="H110" s="11">
        <v>9</v>
      </c>
      <c r="I110" s="14">
        <f>H110*30.23</f>
        <v>272.07</v>
      </c>
      <c r="J110" s="11">
        <v>9</v>
      </c>
      <c r="K110" s="14">
        <f>J110*263.52</f>
        <v>2371.68</v>
      </c>
      <c r="L110" s="14">
        <f>K110+I110+G110</f>
        <v>9554.15</v>
      </c>
      <c r="M110" s="23" t="s">
        <v>248</v>
      </c>
      <c r="N110" s="14">
        <f>SUBTOTAL(9,L110:L111)</f>
        <v>19402.05</v>
      </c>
    </row>
    <row r="111" spans="1:14" ht="14.25">
      <c r="A111" s="11">
        <v>109</v>
      </c>
      <c r="B111" s="18" t="s">
        <v>249</v>
      </c>
      <c r="C111" s="13" t="s">
        <v>250</v>
      </c>
      <c r="D111" s="11">
        <v>202303</v>
      </c>
      <c r="E111" s="11">
        <v>202312</v>
      </c>
      <c r="F111" s="11">
        <v>10</v>
      </c>
      <c r="G111" s="14">
        <f>F111*691.04</f>
        <v>6910.4</v>
      </c>
      <c r="H111" s="11">
        <v>10</v>
      </c>
      <c r="I111" s="14">
        <f>H111*30.23</f>
        <v>302.3</v>
      </c>
      <c r="J111" s="11">
        <v>10</v>
      </c>
      <c r="K111" s="14">
        <f>J111*263.52</f>
        <v>2635.2</v>
      </c>
      <c r="L111" s="14">
        <f>K111+I111+G111</f>
        <v>9847.9</v>
      </c>
      <c r="M111" s="23" t="s">
        <v>248</v>
      </c>
      <c r="N111" s="14"/>
    </row>
    <row r="112" spans="1:14" ht="14.25">
      <c r="A112" s="11">
        <v>110</v>
      </c>
      <c r="B112" s="18" t="s">
        <v>251</v>
      </c>
      <c r="C112" s="13" t="s">
        <v>252</v>
      </c>
      <c r="D112" s="11">
        <v>202305</v>
      </c>
      <c r="E112" s="11">
        <v>202307</v>
      </c>
      <c r="F112" s="11">
        <v>3</v>
      </c>
      <c r="G112" s="14">
        <f>F112*691.04</f>
        <v>2073.12</v>
      </c>
      <c r="H112" s="11">
        <v>0</v>
      </c>
      <c r="I112" s="14">
        <v>0</v>
      </c>
      <c r="J112" s="11">
        <v>0</v>
      </c>
      <c r="K112" s="14">
        <v>0</v>
      </c>
      <c r="L112" s="14">
        <f>G112</f>
        <v>2073.12</v>
      </c>
      <c r="M112" s="18" t="s">
        <v>253</v>
      </c>
      <c r="N112" s="14">
        <f>L112</f>
        <v>2073.12</v>
      </c>
    </row>
    <row r="113" spans="1:14" ht="14.25">
      <c r="A113" s="11">
        <v>111</v>
      </c>
      <c r="B113" s="18" t="s">
        <v>254</v>
      </c>
      <c r="C113" s="13" t="s">
        <v>255</v>
      </c>
      <c r="D113" s="13" t="s">
        <v>256</v>
      </c>
      <c r="E113" s="13" t="s">
        <v>257</v>
      </c>
      <c r="F113" s="13">
        <v>12</v>
      </c>
      <c r="G113" s="14">
        <f>F113*674.75</f>
        <v>8097</v>
      </c>
      <c r="H113" s="13">
        <v>12</v>
      </c>
      <c r="I113" s="31">
        <f>H113*30.23</f>
        <v>362.76</v>
      </c>
      <c r="J113" s="13">
        <v>12</v>
      </c>
      <c r="K113" s="31">
        <f>J113*263.52</f>
        <v>3162.24</v>
      </c>
      <c r="L113" s="31">
        <f>K113+I113+G113</f>
        <v>11622</v>
      </c>
      <c r="M113" s="18" t="s">
        <v>258</v>
      </c>
      <c r="N113" s="14">
        <f>SUBTOTAL(9,L113:L115)</f>
        <v>34866</v>
      </c>
    </row>
    <row r="114" spans="1:14" ht="14.25">
      <c r="A114" s="11">
        <v>112</v>
      </c>
      <c r="B114" s="18" t="s">
        <v>259</v>
      </c>
      <c r="C114" s="13" t="s">
        <v>260</v>
      </c>
      <c r="D114" s="13" t="s">
        <v>256</v>
      </c>
      <c r="E114" s="13" t="s">
        <v>257</v>
      </c>
      <c r="F114" s="13">
        <v>12</v>
      </c>
      <c r="G114" s="31">
        <f>F114*674.75</f>
        <v>8097</v>
      </c>
      <c r="H114" s="13">
        <v>12</v>
      </c>
      <c r="I114" s="31">
        <f>H114*30.23</f>
        <v>362.76</v>
      </c>
      <c r="J114" s="13">
        <v>12</v>
      </c>
      <c r="K114" s="31">
        <f>J114*263.52</f>
        <v>3162.24</v>
      </c>
      <c r="L114" s="31">
        <f>K114+I114+G114</f>
        <v>11622</v>
      </c>
      <c r="M114" s="18" t="s">
        <v>258</v>
      </c>
      <c r="N114" s="14"/>
    </row>
    <row r="115" spans="1:14" ht="14.25">
      <c r="A115" s="11">
        <v>113</v>
      </c>
      <c r="B115" s="18" t="s">
        <v>261</v>
      </c>
      <c r="C115" s="13" t="s">
        <v>262</v>
      </c>
      <c r="D115" s="13" t="s">
        <v>256</v>
      </c>
      <c r="E115" s="13" t="s">
        <v>257</v>
      </c>
      <c r="F115" s="13">
        <v>12</v>
      </c>
      <c r="G115" s="31">
        <f>F115*674.75</f>
        <v>8097</v>
      </c>
      <c r="H115" s="13">
        <v>12</v>
      </c>
      <c r="I115" s="31">
        <f>H115*30.23</f>
        <v>362.76</v>
      </c>
      <c r="J115" s="13">
        <v>12</v>
      </c>
      <c r="K115" s="31">
        <f>J115*263.52</f>
        <v>3162.24</v>
      </c>
      <c r="L115" s="31">
        <f>K115+I115+G115</f>
        <v>11622</v>
      </c>
      <c r="M115" s="18" t="s">
        <v>258</v>
      </c>
      <c r="N115" s="14"/>
    </row>
    <row r="116" spans="1:14" ht="14.25">
      <c r="A116" s="11">
        <v>114</v>
      </c>
      <c r="B116" s="18" t="s">
        <v>263</v>
      </c>
      <c r="C116" s="13" t="s">
        <v>264</v>
      </c>
      <c r="D116" s="11">
        <v>202301</v>
      </c>
      <c r="E116" s="11">
        <v>202305</v>
      </c>
      <c r="F116" s="11">
        <v>5</v>
      </c>
      <c r="G116" s="14">
        <f>F116*691.04</f>
        <v>3455.2</v>
      </c>
      <c r="H116" s="11">
        <v>4</v>
      </c>
      <c r="I116" s="14">
        <f>H116*30.23</f>
        <v>120.92</v>
      </c>
      <c r="J116" s="11">
        <v>5</v>
      </c>
      <c r="K116" s="14">
        <f>J116*263.52</f>
        <v>1317.6</v>
      </c>
      <c r="L116" s="14">
        <f>K116+I116+G116</f>
        <v>4893.719999999999</v>
      </c>
      <c r="M116" s="18" t="s">
        <v>265</v>
      </c>
      <c r="N116" s="14">
        <f>L116</f>
        <v>4893.719999999999</v>
      </c>
    </row>
    <row r="117" spans="1:14" ht="14.25">
      <c r="A117" s="11">
        <v>115</v>
      </c>
      <c r="B117" s="18" t="s">
        <v>266</v>
      </c>
      <c r="C117" s="13" t="s">
        <v>267</v>
      </c>
      <c r="D117" s="11">
        <v>202301</v>
      </c>
      <c r="E117" s="11">
        <v>202312</v>
      </c>
      <c r="F117" s="11">
        <v>12</v>
      </c>
      <c r="G117" s="14">
        <f>691.04*9+674.75*3</f>
        <v>8243.61</v>
      </c>
      <c r="H117" s="11">
        <v>0</v>
      </c>
      <c r="I117" s="14">
        <v>0</v>
      </c>
      <c r="J117" s="11">
        <v>12</v>
      </c>
      <c r="K117" s="14">
        <f>263.52*12</f>
        <v>3162.24</v>
      </c>
      <c r="L117" s="14">
        <f>K117+G117</f>
        <v>11405.85</v>
      </c>
      <c r="M117" s="18" t="s">
        <v>268</v>
      </c>
      <c r="N117" s="14">
        <f>L117</f>
        <v>11405.85</v>
      </c>
    </row>
    <row r="118" spans="1:14" s="5" customFormat="1" ht="14.25">
      <c r="A118" s="11">
        <v>116</v>
      </c>
      <c r="B118" s="18" t="s">
        <v>269</v>
      </c>
      <c r="C118" s="13" t="s">
        <v>44</v>
      </c>
      <c r="D118" s="11" t="s">
        <v>270</v>
      </c>
      <c r="E118" s="11">
        <v>202310</v>
      </c>
      <c r="F118" s="32">
        <v>3</v>
      </c>
      <c r="G118" s="32">
        <f>F118*674.75</f>
        <v>2024.25</v>
      </c>
      <c r="H118" s="11">
        <v>0</v>
      </c>
      <c r="I118" s="14">
        <f>H118*30.23</f>
        <v>0</v>
      </c>
      <c r="J118" s="11">
        <v>0</v>
      </c>
      <c r="K118" s="14">
        <f>J118*263.52</f>
        <v>0</v>
      </c>
      <c r="L118" s="14">
        <f>K118+I118+G118</f>
        <v>2024.25</v>
      </c>
      <c r="M118" s="18" t="s">
        <v>271</v>
      </c>
      <c r="N118" s="14">
        <f>L118</f>
        <v>2024.25</v>
      </c>
    </row>
    <row r="119" spans="1:14" ht="14.25">
      <c r="A119" s="11">
        <v>117</v>
      </c>
      <c r="B119" s="18" t="s">
        <v>272</v>
      </c>
      <c r="C119" s="13" t="s">
        <v>273</v>
      </c>
      <c r="D119" s="11">
        <v>202301</v>
      </c>
      <c r="E119" s="11">
        <v>202311</v>
      </c>
      <c r="F119" s="11">
        <v>9</v>
      </c>
      <c r="G119" s="14">
        <f aca="true" t="shared" si="23" ref="G119:G126">F119*691.04</f>
        <v>6219.36</v>
      </c>
      <c r="H119" s="11">
        <v>10</v>
      </c>
      <c r="I119" s="14">
        <f aca="true" t="shared" si="24" ref="I119:I126">H119*30.23</f>
        <v>302.3</v>
      </c>
      <c r="J119" s="11">
        <v>11</v>
      </c>
      <c r="K119" s="14">
        <f aca="true" t="shared" si="25" ref="K119:K182">J119*263.52</f>
        <v>2898.72</v>
      </c>
      <c r="L119" s="14">
        <f aca="true" t="shared" si="26" ref="L119:L126">K119+I119+G119</f>
        <v>9420.38</v>
      </c>
      <c r="M119" s="18" t="s">
        <v>274</v>
      </c>
      <c r="N119" s="14">
        <f>SUBTOTAL(9,L119:L124)</f>
        <v>55705.51</v>
      </c>
    </row>
    <row r="120" spans="1:14" ht="14.25">
      <c r="A120" s="11">
        <v>118</v>
      </c>
      <c r="B120" s="18" t="s">
        <v>275</v>
      </c>
      <c r="C120" s="13" t="s">
        <v>172</v>
      </c>
      <c r="D120" s="11">
        <v>202301</v>
      </c>
      <c r="E120" s="11">
        <v>202312</v>
      </c>
      <c r="F120" s="11">
        <v>12</v>
      </c>
      <c r="G120" s="14">
        <f t="shared" si="23"/>
        <v>8292.48</v>
      </c>
      <c r="H120" s="11">
        <v>12</v>
      </c>
      <c r="I120" s="14">
        <f t="shared" si="24"/>
        <v>362.76</v>
      </c>
      <c r="J120" s="11">
        <v>12</v>
      </c>
      <c r="K120" s="14">
        <f t="shared" si="25"/>
        <v>3162.24</v>
      </c>
      <c r="L120" s="14">
        <f t="shared" si="26"/>
        <v>11817.48</v>
      </c>
      <c r="M120" s="18" t="s">
        <v>274</v>
      </c>
      <c r="N120" s="14"/>
    </row>
    <row r="121" spans="1:14" ht="14.25">
      <c r="A121" s="11">
        <v>119</v>
      </c>
      <c r="B121" s="18" t="s">
        <v>276</v>
      </c>
      <c r="C121" s="13" t="s">
        <v>277</v>
      </c>
      <c r="D121" s="11">
        <v>202301</v>
      </c>
      <c r="E121" s="11">
        <v>202312</v>
      </c>
      <c r="F121" s="11">
        <v>12</v>
      </c>
      <c r="G121" s="14">
        <f t="shared" si="23"/>
        <v>8292.48</v>
      </c>
      <c r="H121" s="11">
        <v>12</v>
      </c>
      <c r="I121" s="14">
        <f t="shared" si="24"/>
        <v>362.76</v>
      </c>
      <c r="J121" s="11">
        <v>12</v>
      </c>
      <c r="K121" s="14">
        <f t="shared" si="25"/>
        <v>3162.24</v>
      </c>
      <c r="L121" s="14">
        <f t="shared" si="26"/>
        <v>11817.48</v>
      </c>
      <c r="M121" s="18" t="s">
        <v>274</v>
      </c>
      <c r="N121" s="14"/>
    </row>
    <row r="122" spans="1:14" ht="14.25">
      <c r="A122" s="11">
        <v>120</v>
      </c>
      <c r="B122" s="18" t="s">
        <v>278</v>
      </c>
      <c r="C122" s="13" t="s">
        <v>279</v>
      </c>
      <c r="D122" s="11">
        <v>202301</v>
      </c>
      <c r="E122" s="11">
        <v>202310</v>
      </c>
      <c r="F122" s="11">
        <v>10</v>
      </c>
      <c r="G122" s="14">
        <f t="shared" si="23"/>
        <v>6910.4</v>
      </c>
      <c r="H122" s="11">
        <v>10</v>
      </c>
      <c r="I122" s="14">
        <f t="shared" si="24"/>
        <v>302.3</v>
      </c>
      <c r="J122" s="11">
        <v>10</v>
      </c>
      <c r="K122" s="14">
        <f t="shared" si="25"/>
        <v>2635.2</v>
      </c>
      <c r="L122" s="14">
        <f t="shared" si="26"/>
        <v>9847.9</v>
      </c>
      <c r="M122" s="18" t="s">
        <v>274</v>
      </c>
      <c r="N122" s="14"/>
    </row>
    <row r="123" spans="1:14" ht="14.25">
      <c r="A123" s="11">
        <v>121</v>
      </c>
      <c r="B123" s="18" t="s">
        <v>280</v>
      </c>
      <c r="C123" s="21" t="s">
        <v>281</v>
      </c>
      <c r="D123" s="11">
        <v>202301</v>
      </c>
      <c r="E123" s="11">
        <v>202312</v>
      </c>
      <c r="F123" s="11">
        <v>12</v>
      </c>
      <c r="G123" s="14">
        <f t="shared" si="23"/>
        <v>8292.48</v>
      </c>
      <c r="H123" s="11">
        <v>12</v>
      </c>
      <c r="I123" s="14">
        <f t="shared" si="24"/>
        <v>362.76</v>
      </c>
      <c r="J123" s="11">
        <v>12</v>
      </c>
      <c r="K123" s="14">
        <f t="shared" si="25"/>
        <v>3162.24</v>
      </c>
      <c r="L123" s="14">
        <f t="shared" si="26"/>
        <v>11817.48</v>
      </c>
      <c r="M123" s="18" t="s">
        <v>274</v>
      </c>
      <c r="N123" s="14"/>
    </row>
    <row r="124" spans="1:14" ht="14.25">
      <c r="A124" s="11">
        <v>122</v>
      </c>
      <c r="B124" s="18" t="s">
        <v>282</v>
      </c>
      <c r="C124" s="13" t="s">
        <v>283</v>
      </c>
      <c r="D124" s="11">
        <v>202301</v>
      </c>
      <c r="E124" s="11">
        <v>202301</v>
      </c>
      <c r="F124" s="11">
        <v>1</v>
      </c>
      <c r="G124" s="14">
        <f t="shared" si="23"/>
        <v>691.04</v>
      </c>
      <c r="H124" s="11">
        <v>1</v>
      </c>
      <c r="I124" s="14">
        <f t="shared" si="24"/>
        <v>30.23</v>
      </c>
      <c r="J124" s="11">
        <v>1</v>
      </c>
      <c r="K124" s="14">
        <f t="shared" si="25"/>
        <v>263.52</v>
      </c>
      <c r="L124" s="14">
        <f t="shared" si="26"/>
        <v>984.79</v>
      </c>
      <c r="M124" s="33" t="s">
        <v>274</v>
      </c>
      <c r="N124" s="14"/>
    </row>
    <row r="125" spans="1:14" ht="14.25">
      <c r="A125" s="11">
        <v>123</v>
      </c>
      <c r="B125" s="18" t="s">
        <v>284</v>
      </c>
      <c r="C125" s="13" t="s">
        <v>285</v>
      </c>
      <c r="D125" s="11">
        <v>202303</v>
      </c>
      <c r="E125" s="11">
        <v>202312</v>
      </c>
      <c r="F125" s="11">
        <v>9</v>
      </c>
      <c r="G125" s="14">
        <f t="shared" si="23"/>
        <v>6219.36</v>
      </c>
      <c r="H125" s="11">
        <v>10</v>
      </c>
      <c r="I125" s="14">
        <f t="shared" si="24"/>
        <v>302.3</v>
      </c>
      <c r="J125" s="11">
        <v>9</v>
      </c>
      <c r="K125" s="14">
        <f t="shared" si="25"/>
        <v>2371.68</v>
      </c>
      <c r="L125" s="14">
        <f t="shared" si="26"/>
        <v>8893.34</v>
      </c>
      <c r="M125" s="18" t="s">
        <v>286</v>
      </c>
      <c r="N125" s="14">
        <f>L125</f>
        <v>8893.34</v>
      </c>
    </row>
    <row r="126" spans="1:14" ht="14.25">
      <c r="A126" s="11">
        <v>124</v>
      </c>
      <c r="B126" s="18" t="s">
        <v>287</v>
      </c>
      <c r="C126" s="18" t="s">
        <v>288</v>
      </c>
      <c r="D126" s="11">
        <v>202301</v>
      </c>
      <c r="E126" s="11">
        <v>202312</v>
      </c>
      <c r="F126" s="11">
        <v>0</v>
      </c>
      <c r="G126" s="14">
        <f t="shared" si="23"/>
        <v>0</v>
      </c>
      <c r="H126" s="11">
        <v>12</v>
      </c>
      <c r="I126" s="14">
        <f t="shared" si="24"/>
        <v>362.76</v>
      </c>
      <c r="J126" s="11">
        <v>0</v>
      </c>
      <c r="K126" s="14">
        <f t="shared" si="25"/>
        <v>0</v>
      </c>
      <c r="L126" s="14">
        <f t="shared" si="26"/>
        <v>362.76</v>
      </c>
      <c r="M126" s="18" t="s">
        <v>289</v>
      </c>
      <c r="N126" s="14">
        <f>L126</f>
        <v>362.76</v>
      </c>
    </row>
    <row r="127" spans="1:14" ht="14.25">
      <c r="A127" s="11">
        <v>125</v>
      </c>
      <c r="B127" s="18" t="s">
        <v>290</v>
      </c>
      <c r="C127" s="13" t="s">
        <v>291</v>
      </c>
      <c r="D127" s="11">
        <v>202304</v>
      </c>
      <c r="E127" s="11">
        <v>202312</v>
      </c>
      <c r="F127" s="11">
        <v>9</v>
      </c>
      <c r="G127" s="14">
        <f>691.04*F127</f>
        <v>6219.36</v>
      </c>
      <c r="H127" s="11">
        <v>9</v>
      </c>
      <c r="I127" s="14">
        <f>30.23*H127</f>
        <v>272.07</v>
      </c>
      <c r="J127" s="11">
        <v>9</v>
      </c>
      <c r="K127" s="14">
        <f t="shared" si="25"/>
        <v>2371.68</v>
      </c>
      <c r="L127" s="14">
        <f>G127+I127+K127</f>
        <v>8863.109999999999</v>
      </c>
      <c r="M127" s="18" t="s">
        <v>292</v>
      </c>
      <c r="N127" s="14">
        <f>L127</f>
        <v>8863.109999999999</v>
      </c>
    </row>
    <row r="128" spans="1:14" ht="14.25">
      <c r="A128" s="11">
        <v>126</v>
      </c>
      <c r="B128" s="18" t="s">
        <v>293</v>
      </c>
      <c r="C128" s="13" t="s">
        <v>294</v>
      </c>
      <c r="D128" s="11">
        <v>202301</v>
      </c>
      <c r="E128" s="11">
        <v>202312</v>
      </c>
      <c r="F128" s="11">
        <v>12</v>
      </c>
      <c r="G128" s="14">
        <f>10*691.04+2*674.75</f>
        <v>8259.9</v>
      </c>
      <c r="H128" s="11">
        <v>12</v>
      </c>
      <c r="I128" s="14">
        <f aca="true" t="shared" si="27" ref="I128:I183">H128*30.23</f>
        <v>362.76</v>
      </c>
      <c r="J128" s="11">
        <v>12</v>
      </c>
      <c r="K128" s="14">
        <f t="shared" si="25"/>
        <v>3162.24</v>
      </c>
      <c r="L128" s="14">
        <f aca="true" t="shared" si="28" ref="L128:L183">K128+I128+G128</f>
        <v>11784.9</v>
      </c>
      <c r="M128" s="34" t="s">
        <v>295</v>
      </c>
      <c r="N128" s="14">
        <f>SUBTOTAL(9,L128:L131)</f>
        <v>47139.6</v>
      </c>
    </row>
    <row r="129" spans="1:14" ht="14.25">
      <c r="A129" s="11">
        <v>127</v>
      </c>
      <c r="B129" s="18" t="s">
        <v>296</v>
      </c>
      <c r="C129" s="13" t="s">
        <v>297</v>
      </c>
      <c r="D129" s="11">
        <v>202301</v>
      </c>
      <c r="E129" s="11">
        <v>202312</v>
      </c>
      <c r="F129" s="11">
        <v>12</v>
      </c>
      <c r="G129" s="14">
        <f>10*691.04+2*674.75</f>
        <v>8259.9</v>
      </c>
      <c r="H129" s="11">
        <v>12</v>
      </c>
      <c r="I129" s="14">
        <f t="shared" si="27"/>
        <v>362.76</v>
      </c>
      <c r="J129" s="11">
        <v>12</v>
      </c>
      <c r="K129" s="14">
        <f t="shared" si="25"/>
        <v>3162.24</v>
      </c>
      <c r="L129" s="14">
        <f t="shared" si="28"/>
        <v>11784.9</v>
      </c>
      <c r="M129" s="34" t="s">
        <v>295</v>
      </c>
      <c r="N129" s="14"/>
    </row>
    <row r="130" spans="1:14" ht="14.25">
      <c r="A130" s="11">
        <v>128</v>
      </c>
      <c r="B130" s="18" t="s">
        <v>298</v>
      </c>
      <c r="C130" s="13" t="s">
        <v>299</v>
      </c>
      <c r="D130" s="11">
        <v>202301</v>
      </c>
      <c r="E130" s="11">
        <v>202312</v>
      </c>
      <c r="F130" s="11">
        <v>12</v>
      </c>
      <c r="G130" s="14">
        <f>10*691.04+2*674.75</f>
        <v>8259.9</v>
      </c>
      <c r="H130" s="11">
        <v>12</v>
      </c>
      <c r="I130" s="14">
        <f t="shared" si="27"/>
        <v>362.76</v>
      </c>
      <c r="J130" s="11">
        <v>12</v>
      </c>
      <c r="K130" s="14">
        <f t="shared" si="25"/>
        <v>3162.24</v>
      </c>
      <c r="L130" s="14">
        <f t="shared" si="28"/>
        <v>11784.9</v>
      </c>
      <c r="M130" s="34" t="s">
        <v>295</v>
      </c>
      <c r="N130" s="14"/>
    </row>
    <row r="131" spans="1:14" ht="14.25">
      <c r="A131" s="11">
        <v>129</v>
      </c>
      <c r="B131" s="18" t="s">
        <v>300</v>
      </c>
      <c r="C131" s="13" t="s">
        <v>301</v>
      </c>
      <c r="D131" s="11">
        <v>202301</v>
      </c>
      <c r="E131" s="11">
        <v>202312</v>
      </c>
      <c r="F131" s="11">
        <v>12</v>
      </c>
      <c r="G131" s="14">
        <f>10*691.04+2*674.75</f>
        <v>8259.9</v>
      </c>
      <c r="H131" s="11">
        <v>12</v>
      </c>
      <c r="I131" s="14">
        <f t="shared" si="27"/>
        <v>362.76</v>
      </c>
      <c r="J131" s="11">
        <v>12</v>
      </c>
      <c r="K131" s="14">
        <f t="shared" si="25"/>
        <v>3162.24</v>
      </c>
      <c r="L131" s="14">
        <f t="shared" si="28"/>
        <v>11784.9</v>
      </c>
      <c r="M131" s="34" t="s">
        <v>295</v>
      </c>
      <c r="N131" s="14"/>
    </row>
    <row r="132" spans="1:14" s="3" customFormat="1" ht="14.25">
      <c r="A132" s="11">
        <v>130</v>
      </c>
      <c r="B132" s="18" t="s">
        <v>302</v>
      </c>
      <c r="C132" s="18" t="s">
        <v>22</v>
      </c>
      <c r="D132" s="11">
        <v>202301</v>
      </c>
      <c r="E132" s="11">
        <v>202311</v>
      </c>
      <c r="F132" s="11">
        <v>11</v>
      </c>
      <c r="G132" s="14">
        <f aca="true" t="shared" si="29" ref="G132:G141">F132*691.04</f>
        <v>7601.44</v>
      </c>
      <c r="H132" s="11">
        <v>11</v>
      </c>
      <c r="I132" s="14">
        <f t="shared" si="27"/>
        <v>332.53000000000003</v>
      </c>
      <c r="J132" s="11">
        <v>11</v>
      </c>
      <c r="K132" s="14">
        <f t="shared" si="25"/>
        <v>2898.72</v>
      </c>
      <c r="L132" s="14">
        <f t="shared" si="28"/>
        <v>10832.689999999999</v>
      </c>
      <c r="M132" s="14" t="s">
        <v>303</v>
      </c>
      <c r="N132" s="34">
        <f>SUM(L132:L143)</f>
        <v>130586.10999999997</v>
      </c>
    </row>
    <row r="133" spans="1:14" s="3" customFormat="1" ht="14.25">
      <c r="A133" s="11">
        <v>131</v>
      </c>
      <c r="B133" s="18" t="s">
        <v>304</v>
      </c>
      <c r="C133" s="18" t="s">
        <v>305</v>
      </c>
      <c r="D133" s="11">
        <v>202301</v>
      </c>
      <c r="E133" s="11">
        <v>202312</v>
      </c>
      <c r="F133" s="11">
        <v>12</v>
      </c>
      <c r="G133" s="14">
        <f t="shared" si="29"/>
        <v>8292.48</v>
      </c>
      <c r="H133" s="11">
        <v>12</v>
      </c>
      <c r="I133" s="14">
        <f t="shared" si="27"/>
        <v>362.76</v>
      </c>
      <c r="J133" s="11">
        <v>12</v>
      </c>
      <c r="K133" s="14">
        <f t="shared" si="25"/>
        <v>3162.24</v>
      </c>
      <c r="L133" s="14">
        <f t="shared" si="28"/>
        <v>11817.48</v>
      </c>
      <c r="M133" s="14" t="s">
        <v>303</v>
      </c>
      <c r="N133" s="34"/>
    </row>
    <row r="134" spans="1:14" s="3" customFormat="1" ht="14.25">
      <c r="A134" s="11">
        <v>132</v>
      </c>
      <c r="B134" s="18" t="s">
        <v>306</v>
      </c>
      <c r="C134" s="18" t="s">
        <v>307</v>
      </c>
      <c r="D134" s="11">
        <v>202301</v>
      </c>
      <c r="E134" s="11">
        <v>202312</v>
      </c>
      <c r="F134" s="11">
        <v>12</v>
      </c>
      <c r="G134" s="14">
        <f t="shared" si="29"/>
        <v>8292.48</v>
      </c>
      <c r="H134" s="11">
        <v>12</v>
      </c>
      <c r="I134" s="14">
        <f t="shared" si="27"/>
        <v>362.76</v>
      </c>
      <c r="J134" s="11">
        <v>12</v>
      </c>
      <c r="K134" s="14">
        <f t="shared" si="25"/>
        <v>3162.24</v>
      </c>
      <c r="L134" s="14">
        <f t="shared" si="28"/>
        <v>11817.48</v>
      </c>
      <c r="M134" s="14" t="s">
        <v>303</v>
      </c>
      <c r="N134" s="34"/>
    </row>
    <row r="135" spans="1:14" s="3" customFormat="1" ht="14.25">
      <c r="A135" s="11">
        <v>133</v>
      </c>
      <c r="B135" s="18" t="s">
        <v>308</v>
      </c>
      <c r="C135" s="18" t="s">
        <v>309</v>
      </c>
      <c r="D135" s="11">
        <v>202301</v>
      </c>
      <c r="E135" s="11">
        <v>202312</v>
      </c>
      <c r="F135" s="11">
        <v>12</v>
      </c>
      <c r="G135" s="14">
        <f t="shared" si="29"/>
        <v>8292.48</v>
      </c>
      <c r="H135" s="11">
        <v>12</v>
      </c>
      <c r="I135" s="14">
        <f t="shared" si="27"/>
        <v>362.76</v>
      </c>
      <c r="J135" s="11">
        <v>12</v>
      </c>
      <c r="K135" s="14">
        <f t="shared" si="25"/>
        <v>3162.24</v>
      </c>
      <c r="L135" s="14">
        <f t="shared" si="28"/>
        <v>11817.48</v>
      </c>
      <c r="M135" s="14" t="s">
        <v>303</v>
      </c>
      <c r="N135" s="34"/>
    </row>
    <row r="136" spans="1:14" s="3" customFormat="1" ht="14.25">
      <c r="A136" s="11">
        <v>134</v>
      </c>
      <c r="B136" s="18" t="s">
        <v>310</v>
      </c>
      <c r="C136" s="18" t="s">
        <v>307</v>
      </c>
      <c r="D136" s="11">
        <v>202301</v>
      </c>
      <c r="E136" s="11">
        <v>202312</v>
      </c>
      <c r="F136" s="11">
        <v>12</v>
      </c>
      <c r="G136" s="14">
        <f t="shared" si="29"/>
        <v>8292.48</v>
      </c>
      <c r="H136" s="11">
        <v>12</v>
      </c>
      <c r="I136" s="14">
        <f t="shared" si="27"/>
        <v>362.76</v>
      </c>
      <c r="J136" s="11">
        <v>12</v>
      </c>
      <c r="K136" s="14">
        <f t="shared" si="25"/>
        <v>3162.24</v>
      </c>
      <c r="L136" s="14">
        <f t="shared" si="28"/>
        <v>11817.48</v>
      </c>
      <c r="M136" s="14" t="s">
        <v>303</v>
      </c>
      <c r="N136" s="34"/>
    </row>
    <row r="137" spans="1:14" s="3" customFormat="1" ht="14.25">
      <c r="A137" s="11">
        <v>135</v>
      </c>
      <c r="B137" s="18" t="s">
        <v>311</v>
      </c>
      <c r="C137" s="18" t="s">
        <v>312</v>
      </c>
      <c r="D137" s="11">
        <v>202301</v>
      </c>
      <c r="E137" s="11">
        <v>202312</v>
      </c>
      <c r="F137" s="11">
        <v>12</v>
      </c>
      <c r="G137" s="14">
        <f t="shared" si="29"/>
        <v>8292.48</v>
      </c>
      <c r="H137" s="11">
        <v>12</v>
      </c>
      <c r="I137" s="14">
        <f t="shared" si="27"/>
        <v>362.76</v>
      </c>
      <c r="J137" s="11">
        <v>12</v>
      </c>
      <c r="K137" s="14">
        <f t="shared" si="25"/>
        <v>3162.24</v>
      </c>
      <c r="L137" s="14">
        <f t="shared" si="28"/>
        <v>11817.48</v>
      </c>
      <c r="M137" s="14" t="s">
        <v>303</v>
      </c>
      <c r="N137" s="34"/>
    </row>
    <row r="138" spans="1:14" s="3" customFormat="1" ht="14.25">
      <c r="A138" s="11">
        <v>136</v>
      </c>
      <c r="B138" s="18" t="s">
        <v>313</v>
      </c>
      <c r="C138" s="18" t="s">
        <v>314</v>
      </c>
      <c r="D138" s="11">
        <v>202301</v>
      </c>
      <c r="E138" s="11">
        <v>202307</v>
      </c>
      <c r="F138" s="11">
        <v>7</v>
      </c>
      <c r="G138" s="14">
        <f t="shared" si="29"/>
        <v>4837.28</v>
      </c>
      <c r="H138" s="11">
        <v>7</v>
      </c>
      <c r="I138" s="14">
        <f t="shared" si="27"/>
        <v>211.61</v>
      </c>
      <c r="J138" s="11">
        <v>7</v>
      </c>
      <c r="K138" s="14">
        <f t="shared" si="25"/>
        <v>1844.6399999999999</v>
      </c>
      <c r="L138" s="14">
        <f t="shared" si="28"/>
        <v>6893.53</v>
      </c>
      <c r="M138" s="14" t="s">
        <v>303</v>
      </c>
      <c r="N138" s="34"/>
    </row>
    <row r="139" spans="1:14" s="3" customFormat="1" ht="14.25">
      <c r="A139" s="11">
        <v>137</v>
      </c>
      <c r="B139" s="18" t="s">
        <v>315</v>
      </c>
      <c r="C139" s="18" t="s">
        <v>316</v>
      </c>
      <c r="D139" s="11">
        <v>202301</v>
      </c>
      <c r="E139" s="11">
        <v>202312</v>
      </c>
      <c r="F139" s="11">
        <v>12</v>
      </c>
      <c r="G139" s="14">
        <f t="shared" si="29"/>
        <v>8292.48</v>
      </c>
      <c r="H139" s="11">
        <v>12</v>
      </c>
      <c r="I139" s="14">
        <f t="shared" si="27"/>
        <v>362.76</v>
      </c>
      <c r="J139" s="11">
        <v>12</v>
      </c>
      <c r="K139" s="14">
        <f t="shared" si="25"/>
        <v>3162.24</v>
      </c>
      <c r="L139" s="14">
        <f t="shared" si="28"/>
        <v>11817.48</v>
      </c>
      <c r="M139" s="14" t="s">
        <v>303</v>
      </c>
      <c r="N139" s="34"/>
    </row>
    <row r="140" spans="1:14" s="3" customFormat="1" ht="14.25">
      <c r="A140" s="11">
        <v>138</v>
      </c>
      <c r="B140" s="18" t="s">
        <v>317</v>
      </c>
      <c r="C140" s="18" t="s">
        <v>318</v>
      </c>
      <c r="D140" s="11">
        <v>202301</v>
      </c>
      <c r="E140" s="11">
        <v>202312</v>
      </c>
      <c r="F140" s="11">
        <v>12</v>
      </c>
      <c r="G140" s="14">
        <f t="shared" si="29"/>
        <v>8292.48</v>
      </c>
      <c r="H140" s="11">
        <v>12</v>
      </c>
      <c r="I140" s="14">
        <f t="shared" si="27"/>
        <v>362.76</v>
      </c>
      <c r="J140" s="11">
        <v>12</v>
      </c>
      <c r="K140" s="14">
        <f t="shared" si="25"/>
        <v>3162.24</v>
      </c>
      <c r="L140" s="14">
        <f t="shared" si="28"/>
        <v>11817.48</v>
      </c>
      <c r="M140" s="14" t="s">
        <v>303</v>
      </c>
      <c r="N140" s="34"/>
    </row>
    <row r="141" spans="1:14" s="3" customFormat="1" ht="14.25">
      <c r="A141" s="11">
        <v>139</v>
      </c>
      <c r="B141" s="18" t="s">
        <v>319</v>
      </c>
      <c r="C141" s="18" t="s">
        <v>320</v>
      </c>
      <c r="D141" s="11">
        <v>202301</v>
      </c>
      <c r="E141" s="11">
        <v>202307</v>
      </c>
      <c r="F141" s="11">
        <v>7</v>
      </c>
      <c r="G141" s="14">
        <f t="shared" si="29"/>
        <v>4837.28</v>
      </c>
      <c r="H141" s="11">
        <v>7</v>
      </c>
      <c r="I141" s="14">
        <f t="shared" si="27"/>
        <v>211.61</v>
      </c>
      <c r="J141" s="11">
        <v>7</v>
      </c>
      <c r="K141" s="14">
        <f t="shared" si="25"/>
        <v>1844.6399999999999</v>
      </c>
      <c r="L141" s="14">
        <f t="shared" si="28"/>
        <v>6893.53</v>
      </c>
      <c r="M141" s="14" t="s">
        <v>303</v>
      </c>
      <c r="N141" s="34"/>
    </row>
    <row r="142" spans="1:14" s="3" customFormat="1" ht="14.25">
      <c r="A142" s="11">
        <v>140</v>
      </c>
      <c r="B142" s="18" t="s">
        <v>321</v>
      </c>
      <c r="C142" s="30" t="s">
        <v>322</v>
      </c>
      <c r="D142" s="11">
        <v>202301</v>
      </c>
      <c r="E142" s="11">
        <v>202312</v>
      </c>
      <c r="F142" s="11">
        <v>12</v>
      </c>
      <c r="G142" s="14">
        <f aca="true" t="shared" si="30" ref="G142:G146">F142*674.75</f>
        <v>8097</v>
      </c>
      <c r="H142" s="11">
        <v>12</v>
      </c>
      <c r="I142" s="14">
        <f t="shared" si="27"/>
        <v>362.76</v>
      </c>
      <c r="J142" s="11">
        <v>12</v>
      </c>
      <c r="K142" s="14">
        <f t="shared" si="25"/>
        <v>3162.24</v>
      </c>
      <c r="L142" s="14">
        <f t="shared" si="28"/>
        <v>11622</v>
      </c>
      <c r="M142" s="14" t="s">
        <v>303</v>
      </c>
      <c r="N142" s="34"/>
    </row>
    <row r="143" spans="1:14" s="3" customFormat="1" ht="14.25">
      <c r="A143" s="11">
        <v>141</v>
      </c>
      <c r="B143" s="18" t="s">
        <v>323</v>
      </c>
      <c r="C143" s="30" t="s">
        <v>172</v>
      </c>
      <c r="D143" s="11">
        <v>202301</v>
      </c>
      <c r="E143" s="11">
        <v>202312</v>
      </c>
      <c r="F143" s="11">
        <v>12</v>
      </c>
      <c r="G143" s="14">
        <f t="shared" si="30"/>
        <v>8097</v>
      </c>
      <c r="H143" s="11">
        <v>12</v>
      </c>
      <c r="I143" s="14">
        <f t="shared" si="27"/>
        <v>362.76</v>
      </c>
      <c r="J143" s="11">
        <v>12</v>
      </c>
      <c r="K143" s="14">
        <f t="shared" si="25"/>
        <v>3162.24</v>
      </c>
      <c r="L143" s="14">
        <f t="shared" si="28"/>
        <v>11622</v>
      </c>
      <c r="M143" s="14" t="s">
        <v>303</v>
      </c>
      <c r="N143" s="34"/>
    </row>
    <row r="144" spans="1:14" ht="14.25">
      <c r="A144" s="11">
        <v>142</v>
      </c>
      <c r="B144" s="18" t="s">
        <v>324</v>
      </c>
      <c r="C144" s="13" t="s">
        <v>325</v>
      </c>
      <c r="D144" s="11">
        <v>202301</v>
      </c>
      <c r="E144" s="11">
        <v>202306</v>
      </c>
      <c r="F144" s="11">
        <v>6</v>
      </c>
      <c r="G144" s="14">
        <f aca="true" t="shared" si="31" ref="G144:G149">F144*691.04</f>
        <v>4146.24</v>
      </c>
      <c r="H144" s="11">
        <v>6</v>
      </c>
      <c r="I144" s="14">
        <f t="shared" si="27"/>
        <v>181.38</v>
      </c>
      <c r="J144" s="11">
        <v>6</v>
      </c>
      <c r="K144" s="14">
        <f t="shared" si="25"/>
        <v>1581.12</v>
      </c>
      <c r="L144" s="14">
        <f t="shared" si="28"/>
        <v>5908.74</v>
      </c>
      <c r="M144" s="39" t="s">
        <v>326</v>
      </c>
      <c r="N144" s="40">
        <f>SUM(L144:L183)</f>
        <v>324679</v>
      </c>
    </row>
    <row r="145" spans="1:14" ht="14.25">
      <c r="A145" s="11">
        <v>143</v>
      </c>
      <c r="B145" s="18" t="s">
        <v>327</v>
      </c>
      <c r="C145" s="13" t="s">
        <v>328</v>
      </c>
      <c r="D145" s="11">
        <v>202301</v>
      </c>
      <c r="E145" s="11">
        <v>202312</v>
      </c>
      <c r="F145" s="11">
        <v>12</v>
      </c>
      <c r="G145" s="14">
        <f aca="true" t="shared" si="32" ref="G145:G153">10*691.04+2*674.75</f>
        <v>8259.9</v>
      </c>
      <c r="H145" s="11">
        <v>12</v>
      </c>
      <c r="I145" s="14">
        <f t="shared" si="27"/>
        <v>362.76</v>
      </c>
      <c r="J145" s="11">
        <v>12</v>
      </c>
      <c r="K145" s="14">
        <f t="shared" si="25"/>
        <v>3162.24</v>
      </c>
      <c r="L145" s="14">
        <f t="shared" si="28"/>
        <v>11784.9</v>
      </c>
      <c r="M145" s="39" t="s">
        <v>326</v>
      </c>
      <c r="N145" s="40"/>
    </row>
    <row r="146" spans="1:14" ht="14.25">
      <c r="A146" s="11">
        <v>144</v>
      </c>
      <c r="B146" s="18" t="s">
        <v>329</v>
      </c>
      <c r="C146" s="13" t="s">
        <v>330</v>
      </c>
      <c r="D146" s="11">
        <v>202304</v>
      </c>
      <c r="E146" s="11">
        <v>202312</v>
      </c>
      <c r="F146" s="11">
        <v>2</v>
      </c>
      <c r="G146" s="14">
        <f t="shared" si="30"/>
        <v>1349.5</v>
      </c>
      <c r="H146" s="11">
        <v>0</v>
      </c>
      <c r="I146" s="14">
        <f t="shared" si="27"/>
        <v>0</v>
      </c>
      <c r="J146" s="11">
        <v>0</v>
      </c>
      <c r="K146" s="14">
        <f t="shared" si="25"/>
        <v>0</v>
      </c>
      <c r="L146" s="14">
        <f t="shared" si="28"/>
        <v>1349.5</v>
      </c>
      <c r="M146" s="39" t="s">
        <v>326</v>
      </c>
      <c r="N146" s="40"/>
    </row>
    <row r="147" spans="1:14" ht="14.25">
      <c r="A147" s="11">
        <v>145</v>
      </c>
      <c r="B147" s="18" t="s">
        <v>331</v>
      </c>
      <c r="C147" s="13" t="s">
        <v>332</v>
      </c>
      <c r="D147" s="11">
        <v>202301</v>
      </c>
      <c r="E147" s="11">
        <v>202312</v>
      </c>
      <c r="F147" s="11">
        <v>12</v>
      </c>
      <c r="G147" s="14">
        <f t="shared" si="32"/>
        <v>8259.9</v>
      </c>
      <c r="H147" s="11">
        <v>12</v>
      </c>
      <c r="I147" s="14">
        <f t="shared" si="27"/>
        <v>362.76</v>
      </c>
      <c r="J147" s="11">
        <v>12</v>
      </c>
      <c r="K147" s="14">
        <f t="shared" si="25"/>
        <v>3162.24</v>
      </c>
      <c r="L147" s="14">
        <f t="shared" si="28"/>
        <v>11784.9</v>
      </c>
      <c r="M147" s="39" t="s">
        <v>326</v>
      </c>
      <c r="N147" s="40"/>
    </row>
    <row r="148" spans="1:14" ht="14.25">
      <c r="A148" s="11">
        <v>146</v>
      </c>
      <c r="B148" s="18" t="s">
        <v>333</v>
      </c>
      <c r="C148" s="13" t="s">
        <v>334</v>
      </c>
      <c r="D148" s="11">
        <v>202301</v>
      </c>
      <c r="E148" s="11">
        <v>202303</v>
      </c>
      <c r="F148" s="11">
        <v>3</v>
      </c>
      <c r="G148" s="14">
        <f t="shared" si="31"/>
        <v>2073.12</v>
      </c>
      <c r="H148" s="11">
        <v>3</v>
      </c>
      <c r="I148" s="14">
        <f t="shared" si="27"/>
        <v>90.69</v>
      </c>
      <c r="J148" s="11">
        <v>3</v>
      </c>
      <c r="K148" s="14">
        <f t="shared" si="25"/>
        <v>790.56</v>
      </c>
      <c r="L148" s="14">
        <f t="shared" si="28"/>
        <v>2954.37</v>
      </c>
      <c r="M148" s="39" t="s">
        <v>326</v>
      </c>
      <c r="N148" s="40"/>
    </row>
    <row r="149" spans="1:14" ht="14.25">
      <c r="A149" s="11">
        <v>147</v>
      </c>
      <c r="B149" s="18" t="s">
        <v>335</v>
      </c>
      <c r="C149" s="13" t="s">
        <v>336</v>
      </c>
      <c r="D149" s="11">
        <v>202301</v>
      </c>
      <c r="E149" s="11">
        <v>202304</v>
      </c>
      <c r="F149" s="11">
        <v>4</v>
      </c>
      <c r="G149" s="14">
        <f t="shared" si="31"/>
        <v>2764.16</v>
      </c>
      <c r="H149" s="11">
        <v>4</v>
      </c>
      <c r="I149" s="14">
        <f t="shared" si="27"/>
        <v>120.92</v>
      </c>
      <c r="J149" s="11">
        <v>4</v>
      </c>
      <c r="K149" s="14">
        <f t="shared" si="25"/>
        <v>1054.08</v>
      </c>
      <c r="L149" s="14">
        <f t="shared" si="28"/>
        <v>3939.16</v>
      </c>
      <c r="M149" s="39" t="s">
        <v>326</v>
      </c>
      <c r="N149" s="40"/>
    </row>
    <row r="150" spans="1:14" ht="14.25">
      <c r="A150" s="11">
        <v>148</v>
      </c>
      <c r="B150" s="18" t="s">
        <v>337</v>
      </c>
      <c r="C150" s="13" t="s">
        <v>338</v>
      </c>
      <c r="D150" s="11">
        <v>202301</v>
      </c>
      <c r="E150" s="11">
        <v>202312</v>
      </c>
      <c r="F150" s="11">
        <v>12</v>
      </c>
      <c r="G150" s="14">
        <f t="shared" si="32"/>
        <v>8259.9</v>
      </c>
      <c r="H150" s="11">
        <v>9</v>
      </c>
      <c r="I150" s="14">
        <f t="shared" si="27"/>
        <v>272.07</v>
      </c>
      <c r="J150" s="11">
        <v>12</v>
      </c>
      <c r="K150" s="14">
        <f t="shared" si="25"/>
        <v>3162.24</v>
      </c>
      <c r="L150" s="14">
        <f t="shared" si="28"/>
        <v>11694.21</v>
      </c>
      <c r="M150" s="39" t="s">
        <v>326</v>
      </c>
      <c r="N150" s="40"/>
    </row>
    <row r="151" spans="1:14" ht="14.25">
      <c r="A151" s="11">
        <v>149</v>
      </c>
      <c r="B151" s="18" t="s">
        <v>339</v>
      </c>
      <c r="C151" s="13" t="s">
        <v>340</v>
      </c>
      <c r="D151" s="11">
        <v>202301</v>
      </c>
      <c r="E151" s="11">
        <v>202312</v>
      </c>
      <c r="F151" s="11">
        <v>12</v>
      </c>
      <c r="G151" s="14">
        <f t="shared" si="32"/>
        <v>8259.9</v>
      </c>
      <c r="H151" s="11">
        <v>12</v>
      </c>
      <c r="I151" s="14">
        <f t="shared" si="27"/>
        <v>362.76</v>
      </c>
      <c r="J151" s="11">
        <v>0</v>
      </c>
      <c r="K151" s="14">
        <f t="shared" si="25"/>
        <v>0</v>
      </c>
      <c r="L151" s="14">
        <f t="shared" si="28"/>
        <v>8622.66</v>
      </c>
      <c r="M151" s="39" t="s">
        <v>326</v>
      </c>
      <c r="N151" s="40"/>
    </row>
    <row r="152" spans="1:14" ht="14.25">
      <c r="A152" s="11">
        <v>150</v>
      </c>
      <c r="B152" s="18" t="s">
        <v>341</v>
      </c>
      <c r="C152" s="13" t="s">
        <v>342</v>
      </c>
      <c r="D152" s="11">
        <v>202301</v>
      </c>
      <c r="E152" s="11">
        <v>202312</v>
      </c>
      <c r="F152" s="11">
        <v>12</v>
      </c>
      <c r="G152" s="14">
        <f t="shared" si="32"/>
        <v>8259.9</v>
      </c>
      <c r="H152" s="11">
        <v>12</v>
      </c>
      <c r="I152" s="14">
        <f t="shared" si="27"/>
        <v>362.76</v>
      </c>
      <c r="J152" s="11">
        <v>12</v>
      </c>
      <c r="K152" s="14">
        <f t="shared" si="25"/>
        <v>3162.24</v>
      </c>
      <c r="L152" s="14">
        <f t="shared" si="28"/>
        <v>11784.9</v>
      </c>
      <c r="M152" s="39" t="s">
        <v>326</v>
      </c>
      <c r="N152" s="40"/>
    </row>
    <row r="153" spans="1:14" ht="14.25">
      <c r="A153" s="11">
        <v>151</v>
      </c>
      <c r="B153" s="18" t="s">
        <v>343</v>
      </c>
      <c r="C153" s="13" t="s">
        <v>344</v>
      </c>
      <c r="D153" s="11">
        <v>202301</v>
      </c>
      <c r="E153" s="11">
        <v>202312</v>
      </c>
      <c r="F153" s="11">
        <v>12</v>
      </c>
      <c r="G153" s="14">
        <f t="shared" si="32"/>
        <v>8259.9</v>
      </c>
      <c r="H153" s="11">
        <v>12</v>
      </c>
      <c r="I153" s="14">
        <f t="shared" si="27"/>
        <v>362.76</v>
      </c>
      <c r="J153" s="11">
        <v>12</v>
      </c>
      <c r="K153" s="14">
        <f t="shared" si="25"/>
        <v>3162.24</v>
      </c>
      <c r="L153" s="14">
        <f t="shared" si="28"/>
        <v>11784.9</v>
      </c>
      <c r="M153" s="39" t="s">
        <v>326</v>
      </c>
      <c r="N153" s="40"/>
    </row>
    <row r="154" spans="1:14" ht="14.25">
      <c r="A154" s="11">
        <v>152</v>
      </c>
      <c r="B154" s="18" t="s">
        <v>345</v>
      </c>
      <c r="C154" s="13" t="s">
        <v>346</v>
      </c>
      <c r="D154" s="11">
        <v>202301</v>
      </c>
      <c r="E154" s="11">
        <v>202306</v>
      </c>
      <c r="F154" s="11">
        <v>6</v>
      </c>
      <c r="G154" s="14">
        <f aca="true" t="shared" si="33" ref="G154:G159">F154*691.04</f>
        <v>4146.24</v>
      </c>
      <c r="H154" s="11">
        <v>6</v>
      </c>
      <c r="I154" s="14">
        <f t="shared" si="27"/>
        <v>181.38</v>
      </c>
      <c r="J154" s="11">
        <v>6</v>
      </c>
      <c r="K154" s="14">
        <f t="shared" si="25"/>
        <v>1581.12</v>
      </c>
      <c r="L154" s="14">
        <f t="shared" si="28"/>
        <v>5908.74</v>
      </c>
      <c r="M154" s="39" t="s">
        <v>326</v>
      </c>
      <c r="N154" s="40"/>
    </row>
    <row r="155" spans="1:14" ht="14.25">
      <c r="A155" s="11">
        <v>153</v>
      </c>
      <c r="B155" s="18" t="s">
        <v>347</v>
      </c>
      <c r="C155" s="13" t="s">
        <v>348</v>
      </c>
      <c r="D155" s="11">
        <v>202301</v>
      </c>
      <c r="E155" s="11">
        <v>202312</v>
      </c>
      <c r="F155" s="11">
        <v>12</v>
      </c>
      <c r="G155" s="14">
        <f aca="true" t="shared" si="34" ref="G155:G160">10*691.04+2*674.75</f>
        <v>8259.9</v>
      </c>
      <c r="H155" s="11">
        <v>12</v>
      </c>
      <c r="I155" s="14">
        <f t="shared" si="27"/>
        <v>362.76</v>
      </c>
      <c r="J155" s="11">
        <v>12</v>
      </c>
      <c r="K155" s="14">
        <f t="shared" si="25"/>
        <v>3162.24</v>
      </c>
      <c r="L155" s="14">
        <f t="shared" si="28"/>
        <v>11784.9</v>
      </c>
      <c r="M155" s="39" t="s">
        <v>326</v>
      </c>
      <c r="N155" s="40"/>
    </row>
    <row r="156" spans="1:14" ht="14.25">
      <c r="A156" s="11">
        <v>154</v>
      </c>
      <c r="B156" s="18" t="s">
        <v>349</v>
      </c>
      <c r="C156" s="13" t="s">
        <v>338</v>
      </c>
      <c r="D156" s="11">
        <v>202301</v>
      </c>
      <c r="E156" s="11">
        <v>202312</v>
      </c>
      <c r="F156" s="11">
        <v>12</v>
      </c>
      <c r="G156" s="14">
        <f t="shared" si="34"/>
        <v>8259.9</v>
      </c>
      <c r="H156" s="11">
        <v>12</v>
      </c>
      <c r="I156" s="14">
        <f t="shared" si="27"/>
        <v>362.76</v>
      </c>
      <c r="J156" s="11">
        <v>12</v>
      </c>
      <c r="K156" s="14">
        <f t="shared" si="25"/>
        <v>3162.24</v>
      </c>
      <c r="L156" s="14">
        <f t="shared" si="28"/>
        <v>11784.9</v>
      </c>
      <c r="M156" s="39" t="s">
        <v>326</v>
      </c>
      <c r="N156" s="40"/>
    </row>
    <row r="157" spans="1:14" ht="14.25">
      <c r="A157" s="11">
        <v>155</v>
      </c>
      <c r="B157" s="18" t="s">
        <v>350</v>
      </c>
      <c r="C157" s="13" t="s">
        <v>190</v>
      </c>
      <c r="D157" s="11">
        <v>202301</v>
      </c>
      <c r="E157" s="11">
        <v>202306</v>
      </c>
      <c r="F157" s="11">
        <v>6</v>
      </c>
      <c r="G157" s="14">
        <f t="shared" si="33"/>
        <v>4146.24</v>
      </c>
      <c r="H157" s="11">
        <v>6</v>
      </c>
      <c r="I157" s="14">
        <f t="shared" si="27"/>
        <v>181.38</v>
      </c>
      <c r="J157" s="11">
        <v>6</v>
      </c>
      <c r="K157" s="14">
        <f t="shared" si="25"/>
        <v>1581.12</v>
      </c>
      <c r="L157" s="14">
        <f t="shared" si="28"/>
        <v>5908.74</v>
      </c>
      <c r="M157" s="39" t="s">
        <v>326</v>
      </c>
      <c r="N157" s="40"/>
    </row>
    <row r="158" spans="1:14" ht="14.25">
      <c r="A158" s="11">
        <v>156</v>
      </c>
      <c r="B158" s="18" t="s">
        <v>351</v>
      </c>
      <c r="C158" s="13" t="s">
        <v>352</v>
      </c>
      <c r="D158" s="11">
        <v>202301</v>
      </c>
      <c r="E158" s="11">
        <v>202306</v>
      </c>
      <c r="F158" s="11">
        <v>6</v>
      </c>
      <c r="G158" s="14">
        <f t="shared" si="33"/>
        <v>4146.24</v>
      </c>
      <c r="H158" s="11">
        <v>6</v>
      </c>
      <c r="I158" s="14">
        <f t="shared" si="27"/>
        <v>181.38</v>
      </c>
      <c r="J158" s="11">
        <v>6</v>
      </c>
      <c r="K158" s="14">
        <f t="shared" si="25"/>
        <v>1581.12</v>
      </c>
      <c r="L158" s="14">
        <f t="shared" si="28"/>
        <v>5908.74</v>
      </c>
      <c r="M158" s="39" t="s">
        <v>326</v>
      </c>
      <c r="N158" s="40"/>
    </row>
    <row r="159" spans="1:14" ht="14.25">
      <c r="A159" s="11">
        <v>157</v>
      </c>
      <c r="B159" s="18" t="s">
        <v>353</v>
      </c>
      <c r="C159" s="13" t="s">
        <v>20</v>
      </c>
      <c r="D159" s="11">
        <v>202301</v>
      </c>
      <c r="E159" s="11">
        <v>202301</v>
      </c>
      <c r="F159" s="11">
        <v>1</v>
      </c>
      <c r="G159" s="14">
        <f t="shared" si="33"/>
        <v>691.04</v>
      </c>
      <c r="H159" s="11">
        <v>1</v>
      </c>
      <c r="I159" s="14">
        <f t="shared" si="27"/>
        <v>30.23</v>
      </c>
      <c r="J159" s="11">
        <v>1</v>
      </c>
      <c r="K159" s="14">
        <f t="shared" si="25"/>
        <v>263.52</v>
      </c>
      <c r="L159" s="14">
        <f t="shared" si="28"/>
        <v>984.79</v>
      </c>
      <c r="M159" s="39" t="s">
        <v>326</v>
      </c>
      <c r="N159" s="40"/>
    </row>
    <row r="160" spans="1:14" ht="14.25">
      <c r="A160" s="11">
        <v>158</v>
      </c>
      <c r="B160" s="18" t="s">
        <v>354</v>
      </c>
      <c r="C160" s="13" t="s">
        <v>77</v>
      </c>
      <c r="D160" s="11">
        <v>202301</v>
      </c>
      <c r="E160" s="11">
        <v>202312</v>
      </c>
      <c r="F160" s="11">
        <v>12</v>
      </c>
      <c r="G160" s="14">
        <f t="shared" si="34"/>
        <v>8259.9</v>
      </c>
      <c r="H160" s="11">
        <v>12</v>
      </c>
      <c r="I160" s="14">
        <f t="shared" si="27"/>
        <v>362.76</v>
      </c>
      <c r="J160" s="11">
        <v>12</v>
      </c>
      <c r="K160" s="14">
        <f t="shared" si="25"/>
        <v>3162.24</v>
      </c>
      <c r="L160" s="14">
        <f t="shared" si="28"/>
        <v>11784.9</v>
      </c>
      <c r="M160" s="39" t="s">
        <v>326</v>
      </c>
      <c r="N160" s="40"/>
    </row>
    <row r="161" spans="1:14" ht="14.25">
      <c r="A161" s="11">
        <v>159</v>
      </c>
      <c r="B161" s="18" t="s">
        <v>355</v>
      </c>
      <c r="C161" s="13" t="s">
        <v>356</v>
      </c>
      <c r="D161" s="11">
        <v>202307</v>
      </c>
      <c r="E161" s="11">
        <v>202312</v>
      </c>
      <c r="F161" s="11">
        <v>6</v>
      </c>
      <c r="G161" s="14">
        <f>4*691.04+2*674.75</f>
        <v>4113.66</v>
      </c>
      <c r="H161" s="11">
        <v>5</v>
      </c>
      <c r="I161" s="14">
        <f t="shared" si="27"/>
        <v>151.15</v>
      </c>
      <c r="J161" s="11">
        <v>0</v>
      </c>
      <c r="K161" s="14">
        <f t="shared" si="25"/>
        <v>0</v>
      </c>
      <c r="L161" s="14">
        <f t="shared" si="28"/>
        <v>4264.8099999999995</v>
      </c>
      <c r="M161" s="39" t="s">
        <v>326</v>
      </c>
      <c r="N161" s="40"/>
    </row>
    <row r="162" spans="1:14" ht="14.25">
      <c r="A162" s="11">
        <v>160</v>
      </c>
      <c r="B162" s="18" t="s">
        <v>357</v>
      </c>
      <c r="C162" s="13" t="s">
        <v>358</v>
      </c>
      <c r="D162" s="11">
        <v>202301</v>
      </c>
      <c r="E162" s="11">
        <v>202306</v>
      </c>
      <c r="F162" s="11">
        <v>6</v>
      </c>
      <c r="G162" s="14">
        <f aca="true" t="shared" si="35" ref="G162:G165">F162*691.04</f>
        <v>4146.24</v>
      </c>
      <c r="H162" s="11">
        <v>6</v>
      </c>
      <c r="I162" s="14">
        <f t="shared" si="27"/>
        <v>181.38</v>
      </c>
      <c r="J162" s="11">
        <v>6</v>
      </c>
      <c r="K162" s="14">
        <f t="shared" si="25"/>
        <v>1581.12</v>
      </c>
      <c r="L162" s="14">
        <f t="shared" si="28"/>
        <v>5908.74</v>
      </c>
      <c r="M162" s="39" t="s">
        <v>326</v>
      </c>
      <c r="N162" s="40"/>
    </row>
    <row r="163" spans="1:14" ht="14.25">
      <c r="A163" s="11">
        <v>161</v>
      </c>
      <c r="B163" s="18" t="s">
        <v>359</v>
      </c>
      <c r="C163" s="13" t="s">
        <v>360</v>
      </c>
      <c r="D163" s="11">
        <v>202301</v>
      </c>
      <c r="E163" s="11">
        <v>202306</v>
      </c>
      <c r="F163" s="11">
        <v>6</v>
      </c>
      <c r="G163" s="14">
        <f t="shared" si="35"/>
        <v>4146.24</v>
      </c>
      <c r="H163" s="11">
        <v>0</v>
      </c>
      <c r="I163" s="14">
        <f t="shared" si="27"/>
        <v>0</v>
      </c>
      <c r="J163" s="11">
        <v>0</v>
      </c>
      <c r="K163" s="14">
        <f t="shared" si="25"/>
        <v>0</v>
      </c>
      <c r="L163" s="14">
        <f t="shared" si="28"/>
        <v>4146.24</v>
      </c>
      <c r="M163" s="39" t="s">
        <v>326</v>
      </c>
      <c r="N163" s="40"/>
    </row>
    <row r="164" spans="1:14" ht="14.25">
      <c r="A164" s="11">
        <v>162</v>
      </c>
      <c r="B164" s="18" t="s">
        <v>361</v>
      </c>
      <c r="C164" s="13" t="s">
        <v>362</v>
      </c>
      <c r="D164" s="11">
        <v>202307</v>
      </c>
      <c r="E164" s="11">
        <v>202312</v>
      </c>
      <c r="F164" s="11">
        <v>6</v>
      </c>
      <c r="G164" s="14">
        <f>4*691.04+2*674.75</f>
        <v>4113.66</v>
      </c>
      <c r="H164" s="11">
        <v>6</v>
      </c>
      <c r="I164" s="14">
        <f t="shared" si="27"/>
        <v>181.38</v>
      </c>
      <c r="J164" s="11">
        <v>0</v>
      </c>
      <c r="K164" s="14">
        <f t="shared" si="25"/>
        <v>0</v>
      </c>
      <c r="L164" s="14">
        <f t="shared" si="28"/>
        <v>4295.04</v>
      </c>
      <c r="M164" s="39" t="s">
        <v>326</v>
      </c>
      <c r="N164" s="40"/>
    </row>
    <row r="165" spans="1:14" ht="14.25">
      <c r="A165" s="11">
        <v>163</v>
      </c>
      <c r="B165" s="18" t="s">
        <v>363</v>
      </c>
      <c r="C165" s="13" t="s">
        <v>364</v>
      </c>
      <c r="D165" s="11">
        <v>202301</v>
      </c>
      <c r="E165" s="11">
        <v>202303</v>
      </c>
      <c r="F165" s="11">
        <v>3</v>
      </c>
      <c r="G165" s="14">
        <f t="shared" si="35"/>
        <v>2073.12</v>
      </c>
      <c r="H165" s="11">
        <v>3</v>
      </c>
      <c r="I165" s="14">
        <f t="shared" si="27"/>
        <v>90.69</v>
      </c>
      <c r="J165" s="11">
        <v>3</v>
      </c>
      <c r="K165" s="14">
        <f t="shared" si="25"/>
        <v>790.56</v>
      </c>
      <c r="L165" s="14">
        <f t="shared" si="28"/>
        <v>2954.37</v>
      </c>
      <c r="M165" s="39" t="s">
        <v>326</v>
      </c>
      <c r="N165" s="40"/>
    </row>
    <row r="166" spans="1:14" ht="14.25">
      <c r="A166" s="11">
        <v>164</v>
      </c>
      <c r="B166" s="18" t="s">
        <v>365</v>
      </c>
      <c r="C166" s="13" t="s">
        <v>366</v>
      </c>
      <c r="D166" s="11">
        <v>202301</v>
      </c>
      <c r="E166" s="11">
        <v>202312</v>
      </c>
      <c r="F166" s="11">
        <v>12</v>
      </c>
      <c r="G166" s="14">
        <f aca="true" t="shared" si="36" ref="G166:G169">10*691.04+2*674.75</f>
        <v>8259.9</v>
      </c>
      <c r="H166" s="11">
        <v>12</v>
      </c>
      <c r="I166" s="14">
        <f t="shared" si="27"/>
        <v>362.76</v>
      </c>
      <c r="J166" s="11">
        <v>12</v>
      </c>
      <c r="K166" s="14">
        <f t="shared" si="25"/>
        <v>3162.24</v>
      </c>
      <c r="L166" s="14">
        <f t="shared" si="28"/>
        <v>11784.9</v>
      </c>
      <c r="M166" s="39" t="s">
        <v>326</v>
      </c>
      <c r="N166" s="40"/>
    </row>
    <row r="167" spans="1:14" s="4" customFormat="1" ht="14.25">
      <c r="A167" s="11">
        <v>165</v>
      </c>
      <c r="B167" s="18" t="s">
        <v>367</v>
      </c>
      <c r="C167" s="13" t="s">
        <v>368</v>
      </c>
      <c r="D167" s="11">
        <v>202301</v>
      </c>
      <c r="E167" s="11">
        <v>202312</v>
      </c>
      <c r="F167" s="11">
        <v>12</v>
      </c>
      <c r="G167" s="14">
        <f t="shared" si="36"/>
        <v>8259.9</v>
      </c>
      <c r="H167" s="11">
        <v>12</v>
      </c>
      <c r="I167" s="14">
        <f t="shared" si="27"/>
        <v>362.76</v>
      </c>
      <c r="J167" s="11">
        <v>12</v>
      </c>
      <c r="K167" s="14">
        <f t="shared" si="25"/>
        <v>3162.24</v>
      </c>
      <c r="L167" s="14">
        <f t="shared" si="28"/>
        <v>11784.9</v>
      </c>
      <c r="M167" s="39" t="s">
        <v>326</v>
      </c>
      <c r="N167" s="40"/>
    </row>
    <row r="168" spans="1:14" ht="14.25">
      <c r="A168" s="11">
        <v>166</v>
      </c>
      <c r="B168" s="18" t="s">
        <v>369</v>
      </c>
      <c r="C168" s="13" t="s">
        <v>362</v>
      </c>
      <c r="D168" s="11">
        <v>202301</v>
      </c>
      <c r="E168" s="11">
        <v>202306</v>
      </c>
      <c r="F168" s="11">
        <v>6</v>
      </c>
      <c r="G168" s="14">
        <f>F168*691.04</f>
        <v>4146.24</v>
      </c>
      <c r="H168" s="11">
        <v>0</v>
      </c>
      <c r="I168" s="14">
        <f t="shared" si="27"/>
        <v>0</v>
      </c>
      <c r="J168" s="11">
        <v>0</v>
      </c>
      <c r="K168" s="14">
        <f t="shared" si="25"/>
        <v>0</v>
      </c>
      <c r="L168" s="14">
        <f t="shared" si="28"/>
        <v>4146.24</v>
      </c>
      <c r="M168" s="39" t="s">
        <v>326</v>
      </c>
      <c r="N168" s="40"/>
    </row>
    <row r="169" spans="1:14" ht="14.25">
      <c r="A169" s="11">
        <v>167</v>
      </c>
      <c r="B169" s="18" t="s">
        <v>370</v>
      </c>
      <c r="C169" s="13" t="s">
        <v>371</v>
      </c>
      <c r="D169" s="11">
        <v>202301</v>
      </c>
      <c r="E169" s="11">
        <v>202312</v>
      </c>
      <c r="F169" s="11">
        <v>12</v>
      </c>
      <c r="G169" s="14">
        <f t="shared" si="36"/>
        <v>8259.9</v>
      </c>
      <c r="H169" s="11">
        <v>12</v>
      </c>
      <c r="I169" s="14">
        <f t="shared" si="27"/>
        <v>362.76</v>
      </c>
      <c r="J169" s="11">
        <v>12</v>
      </c>
      <c r="K169" s="14">
        <f t="shared" si="25"/>
        <v>3162.24</v>
      </c>
      <c r="L169" s="14">
        <f t="shared" si="28"/>
        <v>11784.9</v>
      </c>
      <c r="M169" s="39" t="s">
        <v>326</v>
      </c>
      <c r="N169" s="40"/>
    </row>
    <row r="170" spans="1:14" ht="14.25">
      <c r="A170" s="11">
        <v>168</v>
      </c>
      <c r="B170" s="18" t="s">
        <v>372</v>
      </c>
      <c r="C170" s="13" t="s">
        <v>373</v>
      </c>
      <c r="D170" s="11">
        <v>202304</v>
      </c>
      <c r="E170" s="11">
        <v>202312</v>
      </c>
      <c r="F170" s="11">
        <v>9</v>
      </c>
      <c r="G170" s="14">
        <f>7*691.04+2*674.75</f>
        <v>6186.78</v>
      </c>
      <c r="H170" s="11">
        <v>6</v>
      </c>
      <c r="I170" s="14">
        <f t="shared" si="27"/>
        <v>181.38</v>
      </c>
      <c r="J170" s="11">
        <v>0</v>
      </c>
      <c r="K170" s="14">
        <f t="shared" si="25"/>
        <v>0</v>
      </c>
      <c r="L170" s="14">
        <f t="shared" si="28"/>
        <v>6368.16</v>
      </c>
      <c r="M170" s="39" t="s">
        <v>326</v>
      </c>
      <c r="N170" s="40"/>
    </row>
    <row r="171" spans="1:14" ht="14.25">
      <c r="A171" s="11">
        <v>169</v>
      </c>
      <c r="B171" s="18" t="s">
        <v>374</v>
      </c>
      <c r="C171" s="13" t="s">
        <v>375</v>
      </c>
      <c r="D171" s="11">
        <v>202301</v>
      </c>
      <c r="E171" s="11">
        <v>202312</v>
      </c>
      <c r="F171" s="11">
        <v>12</v>
      </c>
      <c r="G171" s="14">
        <f aca="true" t="shared" si="37" ref="G171:G175">10*691.04+2*674.75</f>
        <v>8259.9</v>
      </c>
      <c r="H171" s="11">
        <v>12</v>
      </c>
      <c r="I171" s="14">
        <f t="shared" si="27"/>
        <v>362.76</v>
      </c>
      <c r="J171" s="11">
        <v>12</v>
      </c>
      <c r="K171" s="14">
        <f t="shared" si="25"/>
        <v>3162.24</v>
      </c>
      <c r="L171" s="14">
        <f t="shared" si="28"/>
        <v>11784.9</v>
      </c>
      <c r="M171" s="39" t="s">
        <v>326</v>
      </c>
      <c r="N171" s="40"/>
    </row>
    <row r="172" spans="1:14" ht="14.25">
      <c r="A172" s="11">
        <v>170</v>
      </c>
      <c r="B172" s="18" t="s">
        <v>376</v>
      </c>
      <c r="C172" s="13" t="s">
        <v>198</v>
      </c>
      <c r="D172" s="11">
        <v>202301</v>
      </c>
      <c r="E172" s="11">
        <v>202312</v>
      </c>
      <c r="F172" s="11">
        <v>12</v>
      </c>
      <c r="G172" s="14">
        <f t="shared" si="37"/>
        <v>8259.9</v>
      </c>
      <c r="H172" s="11">
        <v>12</v>
      </c>
      <c r="I172" s="14">
        <f t="shared" si="27"/>
        <v>362.76</v>
      </c>
      <c r="J172" s="11">
        <v>12</v>
      </c>
      <c r="K172" s="14">
        <f t="shared" si="25"/>
        <v>3162.24</v>
      </c>
      <c r="L172" s="14">
        <f t="shared" si="28"/>
        <v>11784.9</v>
      </c>
      <c r="M172" s="39" t="s">
        <v>326</v>
      </c>
      <c r="N172" s="40"/>
    </row>
    <row r="173" spans="1:14" ht="14.25">
      <c r="A173" s="11">
        <v>171</v>
      </c>
      <c r="B173" s="18" t="s">
        <v>377</v>
      </c>
      <c r="C173" s="13" t="s">
        <v>378</v>
      </c>
      <c r="D173" s="11">
        <v>202301</v>
      </c>
      <c r="E173" s="11">
        <v>202312</v>
      </c>
      <c r="F173" s="11">
        <v>12</v>
      </c>
      <c r="G173" s="14">
        <f t="shared" si="37"/>
        <v>8259.9</v>
      </c>
      <c r="H173" s="11">
        <v>12</v>
      </c>
      <c r="I173" s="14">
        <f t="shared" si="27"/>
        <v>362.76</v>
      </c>
      <c r="J173" s="11">
        <v>12</v>
      </c>
      <c r="K173" s="14">
        <f t="shared" si="25"/>
        <v>3162.24</v>
      </c>
      <c r="L173" s="14">
        <f t="shared" si="28"/>
        <v>11784.9</v>
      </c>
      <c r="M173" s="39" t="s">
        <v>326</v>
      </c>
      <c r="N173" s="40"/>
    </row>
    <row r="174" spans="1:14" ht="14.25">
      <c r="A174" s="11">
        <v>172</v>
      </c>
      <c r="B174" s="18" t="s">
        <v>379</v>
      </c>
      <c r="C174" s="13" t="s">
        <v>380</v>
      </c>
      <c r="D174" s="11">
        <v>202301</v>
      </c>
      <c r="E174" s="11">
        <v>202312</v>
      </c>
      <c r="F174" s="11">
        <v>12</v>
      </c>
      <c r="G174" s="14">
        <f t="shared" si="37"/>
        <v>8259.9</v>
      </c>
      <c r="H174" s="11">
        <v>12</v>
      </c>
      <c r="I174" s="14">
        <f t="shared" si="27"/>
        <v>362.76</v>
      </c>
      <c r="J174" s="11">
        <v>12</v>
      </c>
      <c r="K174" s="14">
        <f t="shared" si="25"/>
        <v>3162.24</v>
      </c>
      <c r="L174" s="14">
        <f t="shared" si="28"/>
        <v>11784.9</v>
      </c>
      <c r="M174" s="39" t="s">
        <v>326</v>
      </c>
      <c r="N174" s="40"/>
    </row>
    <row r="175" spans="1:14" ht="14.25">
      <c r="A175" s="11">
        <v>173</v>
      </c>
      <c r="B175" s="18" t="s">
        <v>381</v>
      </c>
      <c r="C175" s="13" t="s">
        <v>229</v>
      </c>
      <c r="D175" s="11">
        <v>202301</v>
      </c>
      <c r="E175" s="11">
        <v>202312</v>
      </c>
      <c r="F175" s="11">
        <v>12</v>
      </c>
      <c r="G175" s="14">
        <f t="shared" si="37"/>
        <v>8259.9</v>
      </c>
      <c r="H175" s="11">
        <v>12</v>
      </c>
      <c r="I175" s="14">
        <f t="shared" si="27"/>
        <v>362.76</v>
      </c>
      <c r="J175" s="11">
        <v>12</v>
      </c>
      <c r="K175" s="14">
        <f t="shared" si="25"/>
        <v>3162.24</v>
      </c>
      <c r="L175" s="14">
        <f t="shared" si="28"/>
        <v>11784.9</v>
      </c>
      <c r="M175" s="39" t="s">
        <v>326</v>
      </c>
      <c r="N175" s="40"/>
    </row>
    <row r="176" spans="1:14" ht="14.25">
      <c r="A176" s="11">
        <v>174</v>
      </c>
      <c r="B176" s="18" t="s">
        <v>382</v>
      </c>
      <c r="C176" s="13" t="s">
        <v>383</v>
      </c>
      <c r="D176" s="11">
        <v>202301</v>
      </c>
      <c r="E176" s="11">
        <v>202308</v>
      </c>
      <c r="F176" s="11">
        <v>8</v>
      </c>
      <c r="G176" s="14">
        <f aca="true" t="shared" si="38" ref="G176:G181">F176*691.04</f>
        <v>5528.32</v>
      </c>
      <c r="H176" s="11">
        <v>8</v>
      </c>
      <c r="I176" s="14">
        <f t="shared" si="27"/>
        <v>241.84</v>
      </c>
      <c r="J176" s="11">
        <v>8</v>
      </c>
      <c r="K176" s="14">
        <f t="shared" si="25"/>
        <v>2108.16</v>
      </c>
      <c r="L176" s="14">
        <f t="shared" si="28"/>
        <v>7878.32</v>
      </c>
      <c r="M176" s="39" t="s">
        <v>326</v>
      </c>
      <c r="N176" s="40"/>
    </row>
    <row r="177" spans="1:14" ht="14.25">
      <c r="A177" s="11">
        <v>175</v>
      </c>
      <c r="B177" s="18" t="s">
        <v>384</v>
      </c>
      <c r="C177" s="13" t="s">
        <v>72</v>
      </c>
      <c r="D177" s="11">
        <v>202301</v>
      </c>
      <c r="E177" s="11">
        <v>202310</v>
      </c>
      <c r="F177" s="11">
        <v>10</v>
      </c>
      <c r="G177" s="14">
        <f t="shared" si="38"/>
        <v>6910.4</v>
      </c>
      <c r="H177" s="11">
        <v>10</v>
      </c>
      <c r="I177" s="14">
        <f t="shared" si="27"/>
        <v>302.3</v>
      </c>
      <c r="J177" s="11">
        <v>0</v>
      </c>
      <c r="K177" s="14">
        <f t="shared" si="25"/>
        <v>0</v>
      </c>
      <c r="L177" s="14">
        <f t="shared" si="28"/>
        <v>7212.7</v>
      </c>
      <c r="M177" s="39" t="s">
        <v>326</v>
      </c>
      <c r="N177" s="40"/>
    </row>
    <row r="178" spans="1:14" ht="14.25">
      <c r="A178" s="11">
        <v>176</v>
      </c>
      <c r="B178" s="18" t="s">
        <v>385</v>
      </c>
      <c r="C178" s="13" t="s">
        <v>386</v>
      </c>
      <c r="D178" s="11">
        <v>202301</v>
      </c>
      <c r="E178" s="11">
        <v>202312</v>
      </c>
      <c r="F178" s="11">
        <v>12</v>
      </c>
      <c r="G178" s="14">
        <f>10*691.04+2*674.75</f>
        <v>8259.9</v>
      </c>
      <c r="H178" s="11">
        <v>12</v>
      </c>
      <c r="I178" s="14">
        <f t="shared" si="27"/>
        <v>362.76</v>
      </c>
      <c r="J178" s="11">
        <v>12</v>
      </c>
      <c r="K178" s="14">
        <f t="shared" si="25"/>
        <v>3162.24</v>
      </c>
      <c r="L178" s="14">
        <f t="shared" si="28"/>
        <v>11784.9</v>
      </c>
      <c r="M178" s="39" t="s">
        <v>326</v>
      </c>
      <c r="N178" s="40"/>
    </row>
    <row r="179" spans="1:14" ht="14.25">
      <c r="A179" s="11">
        <v>177</v>
      </c>
      <c r="B179" s="18" t="s">
        <v>387</v>
      </c>
      <c r="C179" s="13" t="s">
        <v>388</v>
      </c>
      <c r="D179" s="11">
        <v>202301</v>
      </c>
      <c r="E179" s="11">
        <v>202312</v>
      </c>
      <c r="F179" s="11">
        <v>11</v>
      </c>
      <c r="G179" s="14">
        <f>10*691.04+1*674.75</f>
        <v>7585.15</v>
      </c>
      <c r="H179" s="11">
        <v>11</v>
      </c>
      <c r="I179" s="14">
        <f t="shared" si="27"/>
        <v>332.53000000000003</v>
      </c>
      <c r="J179" s="11">
        <v>11</v>
      </c>
      <c r="K179" s="14">
        <f t="shared" si="25"/>
        <v>2898.72</v>
      </c>
      <c r="L179" s="14">
        <f t="shared" si="28"/>
        <v>10816.4</v>
      </c>
      <c r="M179" s="39" t="s">
        <v>326</v>
      </c>
      <c r="N179" s="40"/>
    </row>
    <row r="180" spans="1:14" ht="14.25">
      <c r="A180" s="11">
        <v>178</v>
      </c>
      <c r="B180" s="18" t="s">
        <v>389</v>
      </c>
      <c r="C180" s="13" t="s">
        <v>346</v>
      </c>
      <c r="D180" s="11">
        <v>202301</v>
      </c>
      <c r="E180" s="11">
        <v>202306</v>
      </c>
      <c r="F180" s="11">
        <v>6</v>
      </c>
      <c r="G180" s="14">
        <f t="shared" si="38"/>
        <v>4146.24</v>
      </c>
      <c r="H180" s="11">
        <v>6</v>
      </c>
      <c r="I180" s="14">
        <f t="shared" si="27"/>
        <v>181.38</v>
      </c>
      <c r="J180" s="11">
        <v>6</v>
      </c>
      <c r="K180" s="14">
        <f t="shared" si="25"/>
        <v>1581.12</v>
      </c>
      <c r="L180" s="14">
        <f t="shared" si="28"/>
        <v>5908.74</v>
      </c>
      <c r="M180" s="39" t="s">
        <v>326</v>
      </c>
      <c r="N180" s="40"/>
    </row>
    <row r="181" spans="1:14" ht="14.25">
      <c r="A181" s="11">
        <v>179</v>
      </c>
      <c r="B181" s="18" t="s">
        <v>390</v>
      </c>
      <c r="C181" s="13" t="s">
        <v>72</v>
      </c>
      <c r="D181" s="11">
        <v>202301</v>
      </c>
      <c r="E181" s="11">
        <v>202312</v>
      </c>
      <c r="F181" s="11">
        <v>0</v>
      </c>
      <c r="G181" s="14">
        <f t="shared" si="38"/>
        <v>0</v>
      </c>
      <c r="H181" s="11">
        <v>12</v>
      </c>
      <c r="I181" s="14">
        <f t="shared" si="27"/>
        <v>362.76</v>
      </c>
      <c r="J181" s="11">
        <v>0</v>
      </c>
      <c r="K181" s="14">
        <f t="shared" si="25"/>
        <v>0</v>
      </c>
      <c r="L181" s="14">
        <f t="shared" si="28"/>
        <v>362.76</v>
      </c>
      <c r="M181" s="39" t="s">
        <v>326</v>
      </c>
      <c r="N181" s="40"/>
    </row>
    <row r="182" spans="1:14" ht="14.25">
      <c r="A182" s="11">
        <v>180</v>
      </c>
      <c r="B182" s="18" t="s">
        <v>391</v>
      </c>
      <c r="C182" s="13" t="s">
        <v>392</v>
      </c>
      <c r="D182" s="11">
        <v>202301</v>
      </c>
      <c r="E182" s="11">
        <v>202312</v>
      </c>
      <c r="F182" s="11">
        <v>12</v>
      </c>
      <c r="G182" s="14">
        <f>10*691.04+2*674.75</f>
        <v>8259.9</v>
      </c>
      <c r="H182" s="11">
        <v>12</v>
      </c>
      <c r="I182" s="14">
        <f t="shared" si="27"/>
        <v>362.76</v>
      </c>
      <c r="J182" s="11">
        <v>12</v>
      </c>
      <c r="K182" s="14">
        <f t="shared" si="25"/>
        <v>3162.24</v>
      </c>
      <c r="L182" s="14">
        <f t="shared" si="28"/>
        <v>11784.9</v>
      </c>
      <c r="M182" s="39" t="s">
        <v>326</v>
      </c>
      <c r="N182" s="40"/>
    </row>
    <row r="183" spans="1:14" ht="14.25">
      <c r="A183" s="11">
        <v>181</v>
      </c>
      <c r="B183" s="18" t="s">
        <v>393</v>
      </c>
      <c r="C183" s="13" t="s">
        <v>229</v>
      </c>
      <c r="D183" s="11">
        <v>202301</v>
      </c>
      <c r="E183" s="11">
        <v>202307</v>
      </c>
      <c r="F183" s="11">
        <v>7</v>
      </c>
      <c r="G183" s="14">
        <f>F183*691.04</f>
        <v>4837.28</v>
      </c>
      <c r="H183" s="11">
        <v>7</v>
      </c>
      <c r="I183" s="14">
        <f t="shared" si="27"/>
        <v>211.61</v>
      </c>
      <c r="J183" s="11">
        <v>7</v>
      </c>
      <c r="K183" s="14">
        <f>J183*263.52</f>
        <v>1844.6399999999999</v>
      </c>
      <c r="L183" s="14">
        <f t="shared" si="28"/>
        <v>6893.53</v>
      </c>
      <c r="M183" s="39" t="s">
        <v>326</v>
      </c>
      <c r="N183" s="40"/>
    </row>
    <row r="184" spans="1:14" ht="12">
      <c r="A184" s="35" t="s">
        <v>394</v>
      </c>
      <c r="B184" s="36"/>
      <c r="C184" s="37"/>
      <c r="D184" s="37"/>
      <c r="E184" s="37"/>
      <c r="F184" s="37"/>
      <c r="G184" s="38">
        <f>SUM(G3:G183)</f>
        <v>1092810.2999999998</v>
      </c>
      <c r="H184" s="37"/>
      <c r="I184" s="38">
        <f>SUM(I3:I183)</f>
        <v>39450.14999999996</v>
      </c>
      <c r="J184" s="37"/>
      <c r="K184" s="38">
        <f>SUM(K3:K183)</f>
        <v>346792.3199999996</v>
      </c>
      <c r="L184" s="41">
        <f>SUM(L3:L183)</f>
        <v>1479052.7699999977</v>
      </c>
      <c r="M184" s="37"/>
      <c r="N184" s="41">
        <f>SUM(N3:N183)</f>
        <v>1479052.7699999998</v>
      </c>
    </row>
  </sheetData>
  <sheetProtection/>
  <mergeCells count="32">
    <mergeCell ref="A1:N1"/>
    <mergeCell ref="A184:B184"/>
    <mergeCell ref="N4:N6"/>
    <mergeCell ref="N7:N10"/>
    <mergeCell ref="N12:N15"/>
    <mergeCell ref="N16:N21"/>
    <mergeCell ref="N22:N23"/>
    <mergeCell ref="N25:N28"/>
    <mergeCell ref="N31:N33"/>
    <mergeCell ref="N36:N37"/>
    <mergeCell ref="N40:N48"/>
    <mergeCell ref="N49:N53"/>
    <mergeCell ref="N54:N57"/>
    <mergeCell ref="N61:N62"/>
    <mergeCell ref="N63:N65"/>
    <mergeCell ref="N66:N70"/>
    <mergeCell ref="N71:N73"/>
    <mergeCell ref="N74:N75"/>
    <mergeCell ref="N77:N78"/>
    <mergeCell ref="N79:N81"/>
    <mergeCell ref="N82:N87"/>
    <mergeCell ref="N88:N92"/>
    <mergeCell ref="N93:N98"/>
    <mergeCell ref="N100:N102"/>
    <mergeCell ref="N104:N107"/>
    <mergeCell ref="N108:N109"/>
    <mergeCell ref="N110:N111"/>
    <mergeCell ref="N113:N115"/>
    <mergeCell ref="N119:N124"/>
    <mergeCell ref="N128:N131"/>
    <mergeCell ref="N132:N143"/>
    <mergeCell ref="N144:N183"/>
  </mergeCells>
  <printOptions/>
  <pageMargins left="0.7513888888888889" right="1.3777777777777778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02"/>
  <sheetViews>
    <sheetView zoomScaleSheetLayoutView="100" workbookViewId="0" topLeftCell="A1">
      <selection activeCell="F15" sqref="F15"/>
    </sheetView>
  </sheetViews>
  <sheetFormatPr defaultColWidth="9.00390625" defaultRowHeight="14.25"/>
  <sheetData>
    <row r="1" spans="3:4" ht="14.25">
      <c r="C1" s="1"/>
      <c r="D1" s="2"/>
    </row>
    <row r="2" spans="3:4" ht="14.25">
      <c r="C2" s="1" t="s">
        <v>10</v>
      </c>
      <c r="D2" s="2" t="s">
        <v>10</v>
      </c>
    </row>
    <row r="3" spans="3:4" ht="14.25">
      <c r="C3" s="1">
        <v>11622</v>
      </c>
      <c r="D3" s="2">
        <v>11622</v>
      </c>
    </row>
    <row r="4" spans="3:4" ht="14.25">
      <c r="C4" s="1">
        <v>5908.74</v>
      </c>
      <c r="D4" s="2">
        <v>5908.74</v>
      </c>
    </row>
    <row r="5" spans="3:4" ht="14.25">
      <c r="C5" s="1">
        <v>5908.74</v>
      </c>
      <c r="D5" s="2">
        <v>5908.74</v>
      </c>
    </row>
    <row r="6" spans="3:4" ht="14.25">
      <c r="C6" s="1">
        <v>5908.74</v>
      </c>
      <c r="D6" s="2">
        <v>5908.74</v>
      </c>
    </row>
    <row r="7" spans="3:4" ht="14.25">
      <c r="C7" s="1">
        <v>3455.2</v>
      </c>
      <c r="D7" s="2">
        <v>3455.2</v>
      </c>
    </row>
    <row r="8" spans="3:4" ht="14.25">
      <c r="C8" s="1">
        <v>8292.48</v>
      </c>
      <c r="D8" s="2">
        <v>8292.48</v>
      </c>
    </row>
    <row r="9" spans="3:4" ht="14.25">
      <c r="C9" s="1">
        <v>6910.4</v>
      </c>
      <c r="D9" s="2">
        <v>6910.4</v>
      </c>
    </row>
    <row r="10" spans="3:4" ht="14.25">
      <c r="C10" s="1">
        <v>6910.4</v>
      </c>
      <c r="D10" s="2">
        <v>6910.4</v>
      </c>
    </row>
    <row r="11" spans="3:4" ht="14.25">
      <c r="C11" s="1">
        <v>2905.5</v>
      </c>
      <c r="D11" s="2">
        <v>2905.5</v>
      </c>
    </row>
    <row r="12" spans="3:4" ht="14.25">
      <c r="C12" s="1">
        <v>5908.74</v>
      </c>
      <c r="D12" s="2">
        <v>5908.74</v>
      </c>
    </row>
    <row r="13" spans="3:4" ht="14.25">
      <c r="C13" s="1">
        <v>7878.32</v>
      </c>
      <c r="D13" s="2">
        <v>7878.32</v>
      </c>
    </row>
    <row r="14" spans="3:4" ht="14.25">
      <c r="C14" s="1">
        <v>4146.24</v>
      </c>
      <c r="D14" s="2">
        <v>4146.24</v>
      </c>
    </row>
    <row r="15" spans="3:4" ht="14.25">
      <c r="C15" s="1">
        <v>2954.37</v>
      </c>
      <c r="D15" s="2">
        <v>5598.12</v>
      </c>
    </row>
    <row r="16" spans="3:4" ht="14.25">
      <c r="C16" s="1">
        <v>11768.61</v>
      </c>
      <c r="D16" s="2">
        <v>11768.61</v>
      </c>
    </row>
    <row r="17" spans="3:4" ht="14.25">
      <c r="C17" s="1">
        <v>11738.38</v>
      </c>
      <c r="D17" s="2">
        <v>11738.38</v>
      </c>
    </row>
    <row r="18" spans="3:4" ht="14.25">
      <c r="C18" s="1">
        <v>11738.38</v>
      </c>
      <c r="D18" s="2">
        <v>11738.38</v>
      </c>
    </row>
    <row r="19" spans="3:4" ht="14.25">
      <c r="C19" s="1">
        <v>11768.61</v>
      </c>
      <c r="D19" s="2">
        <v>11768.61</v>
      </c>
    </row>
    <row r="20" spans="3:4" ht="14.25">
      <c r="C20" s="1">
        <v>11768.61</v>
      </c>
      <c r="D20" s="2">
        <v>11768.61</v>
      </c>
    </row>
    <row r="21" spans="3:4" ht="14.25">
      <c r="C21" s="1">
        <v>11768.61</v>
      </c>
      <c r="D21" s="2">
        <v>11768.61</v>
      </c>
    </row>
    <row r="22" spans="3:4" ht="14.25">
      <c r="C22" s="1">
        <v>11754.67</v>
      </c>
      <c r="D22" s="2">
        <v>11754.67</v>
      </c>
    </row>
    <row r="23" spans="3:4" ht="14.25">
      <c r="C23" s="1">
        <v>11754.67</v>
      </c>
      <c r="D23" s="2">
        <v>11754.67</v>
      </c>
    </row>
    <row r="24" spans="3:4" ht="14.25">
      <c r="C24" s="1">
        <v>11817.48</v>
      </c>
      <c r="D24" s="2">
        <v>11817.48</v>
      </c>
    </row>
    <row r="25" spans="3:4" ht="14.25">
      <c r="C25" s="1">
        <v>3455.2</v>
      </c>
      <c r="D25" s="2">
        <v>3455.2</v>
      </c>
    </row>
    <row r="26" spans="3:4" ht="14.25">
      <c r="C26" s="1">
        <v>11817.48</v>
      </c>
      <c r="D26" s="2">
        <v>11817.48</v>
      </c>
    </row>
    <row r="27" spans="3:4" ht="14.25">
      <c r="C27" s="1">
        <v>5908.74</v>
      </c>
      <c r="D27" s="2">
        <v>5908.74</v>
      </c>
    </row>
    <row r="28" spans="3:4" ht="14.25">
      <c r="C28" s="1">
        <v>3455.2</v>
      </c>
      <c r="D28" s="2">
        <v>3455.2</v>
      </c>
    </row>
    <row r="29" spans="3:4" ht="14.25">
      <c r="C29" s="1">
        <v>11817.48</v>
      </c>
      <c r="D29" s="2">
        <v>11817.48</v>
      </c>
    </row>
    <row r="30" spans="3:4" ht="14.25">
      <c r="C30" s="1">
        <v>2954.37</v>
      </c>
      <c r="D30" s="2">
        <v>2954.37</v>
      </c>
    </row>
    <row r="31" spans="3:4" ht="14.25">
      <c r="C31" s="1">
        <v>4723.25</v>
      </c>
      <c r="D31" s="2">
        <v>4723.25</v>
      </c>
    </row>
    <row r="32" spans="3:4" ht="14.25">
      <c r="C32" s="1">
        <v>2073.12</v>
      </c>
      <c r="D32" s="2">
        <v>2073.12</v>
      </c>
    </row>
    <row r="33" spans="3:4" ht="14.25">
      <c r="C33" s="1">
        <v>2073.12</v>
      </c>
      <c r="D33" s="2">
        <v>2073.12</v>
      </c>
    </row>
    <row r="34" spans="3:4" ht="14.25">
      <c r="C34" s="1">
        <v>11757.02</v>
      </c>
      <c r="D34" s="2">
        <v>11757.02</v>
      </c>
    </row>
    <row r="35" spans="3:4" ht="14.25">
      <c r="C35" s="1">
        <v>8292.48</v>
      </c>
      <c r="D35" s="2">
        <v>8292.48</v>
      </c>
    </row>
    <row r="36" spans="3:4" ht="14.25">
      <c r="C36" s="1">
        <v>6072.75</v>
      </c>
      <c r="D36" s="2">
        <v>6072.75</v>
      </c>
    </row>
    <row r="37" spans="3:4" ht="14.25">
      <c r="C37" s="1">
        <v>6072.75</v>
      </c>
      <c r="D37" s="2">
        <v>6072.75</v>
      </c>
    </row>
    <row r="38" spans="3:4" ht="14.25">
      <c r="C38" s="1">
        <v>9535.51</v>
      </c>
      <c r="D38" s="2">
        <v>9535.51</v>
      </c>
    </row>
    <row r="39" spans="3:4" ht="14.25">
      <c r="C39" s="1">
        <v>11817.48</v>
      </c>
      <c r="D39" s="2">
        <v>11817.48</v>
      </c>
    </row>
    <row r="40" spans="3:4" ht="14.25">
      <c r="C40" s="1">
        <v>11454.72</v>
      </c>
      <c r="D40" s="2">
        <v>11454.72</v>
      </c>
    </row>
    <row r="41" spans="3:4" ht="14.25">
      <c r="C41" s="1">
        <v>4772.8</v>
      </c>
      <c r="D41" s="2">
        <v>4772.8</v>
      </c>
    </row>
    <row r="42" spans="3:4" ht="14.25">
      <c r="C42" s="1">
        <v>5727.36</v>
      </c>
      <c r="D42" s="2">
        <v>5727.36</v>
      </c>
    </row>
    <row r="43" spans="3:4" ht="14.25">
      <c r="C43" s="1">
        <v>5727.36</v>
      </c>
      <c r="D43" s="2">
        <v>5727.36</v>
      </c>
    </row>
    <row r="44" spans="3:4" ht="14.25">
      <c r="C44" s="1">
        <v>11454.72</v>
      </c>
      <c r="D44" s="2">
        <v>11454.72</v>
      </c>
    </row>
    <row r="45" spans="3:4" ht="14.25">
      <c r="C45" s="1">
        <v>11454.72</v>
      </c>
      <c r="D45" s="2">
        <v>11454.72</v>
      </c>
    </row>
    <row r="46" spans="3:4" ht="14.25">
      <c r="C46" s="1">
        <v>691.04</v>
      </c>
      <c r="D46" s="2">
        <v>691.04</v>
      </c>
    </row>
    <row r="47" spans="3:4" ht="14.25">
      <c r="C47" s="1">
        <v>691.04</v>
      </c>
      <c r="D47" s="2">
        <v>691.04</v>
      </c>
    </row>
    <row r="48" spans="3:4" ht="14.25">
      <c r="C48" s="1">
        <v>691.04</v>
      </c>
      <c r="D48" s="2">
        <v>691.04</v>
      </c>
    </row>
    <row r="49" spans="3:4" ht="14.25">
      <c r="C49" s="1">
        <v>11622</v>
      </c>
      <c r="D49" s="2">
        <v>11622</v>
      </c>
    </row>
    <row r="50" spans="3:4" ht="14.25">
      <c r="C50" s="1">
        <v>3373.75</v>
      </c>
      <c r="D50" s="2">
        <v>3373.75</v>
      </c>
    </row>
    <row r="51" spans="3:4" ht="14.25">
      <c r="C51" s="1">
        <v>3373.75</v>
      </c>
      <c r="D51" s="2">
        <v>3373.75</v>
      </c>
    </row>
    <row r="52" spans="3:4" ht="14.25">
      <c r="C52" s="1">
        <v>3373.75</v>
      </c>
      <c r="D52" s="2">
        <v>3373.75</v>
      </c>
    </row>
    <row r="53" spans="3:4" ht="14.25">
      <c r="C53" s="1">
        <v>3373.75</v>
      </c>
      <c r="D53" s="2">
        <v>3373.75</v>
      </c>
    </row>
    <row r="54" spans="3:4" ht="14.25">
      <c r="C54" s="1">
        <v>8292.48</v>
      </c>
      <c r="D54" s="2">
        <v>8292.48</v>
      </c>
    </row>
    <row r="55" spans="3:4" ht="14.25">
      <c r="C55" s="1">
        <v>8292.48</v>
      </c>
      <c r="D55" s="2">
        <v>8292.48</v>
      </c>
    </row>
    <row r="56" spans="3:4" ht="14.25">
      <c r="C56" s="1">
        <v>8292.48</v>
      </c>
      <c r="D56" s="2">
        <v>8292.48</v>
      </c>
    </row>
    <row r="57" spans="3:4" ht="14.25">
      <c r="C57" s="1">
        <v>8292.48</v>
      </c>
      <c r="D57" s="2">
        <v>8292.48</v>
      </c>
    </row>
    <row r="58" spans="3:4" ht="14.25">
      <c r="C58" s="1">
        <v>11817.48</v>
      </c>
      <c r="D58" s="2">
        <v>11817.48</v>
      </c>
    </row>
    <row r="59" spans="3:4" ht="14.25">
      <c r="C59" s="1">
        <v>8259.88</v>
      </c>
      <c r="D59" s="2">
        <v>8259.88</v>
      </c>
    </row>
    <row r="60" spans="3:4" ht="14.25">
      <c r="C60" s="1">
        <v>7878.32</v>
      </c>
      <c r="D60" s="2">
        <v>7878.32</v>
      </c>
    </row>
    <row r="61" spans="3:4" ht="14.25">
      <c r="C61" s="1">
        <v>4723.25</v>
      </c>
      <c r="D61" s="2">
        <v>4723.25</v>
      </c>
    </row>
    <row r="62" spans="3:4" ht="14.25">
      <c r="C62" s="1">
        <v>8292.48</v>
      </c>
      <c r="D62" s="2">
        <v>8292.48</v>
      </c>
    </row>
    <row r="63" spans="3:4" ht="14.25">
      <c r="C63" s="1">
        <v>4113.66</v>
      </c>
      <c r="D63" s="2">
        <v>4113.66</v>
      </c>
    </row>
    <row r="64" spans="3:4" ht="14.25">
      <c r="C64" s="1">
        <v>9847.9</v>
      </c>
      <c r="D64" s="2">
        <v>9847.9</v>
      </c>
    </row>
    <row r="65" spans="3:4" ht="14.25">
      <c r="C65" s="1">
        <v>4113.66</v>
      </c>
      <c r="D65" s="2">
        <v>4113.66</v>
      </c>
    </row>
    <row r="66" spans="3:4" ht="14.25">
      <c r="C66" s="1">
        <v>11817.48</v>
      </c>
      <c r="D66" s="2">
        <v>11817.48</v>
      </c>
    </row>
    <row r="67" spans="3:4" ht="14.25">
      <c r="C67" s="1">
        <v>9847.9</v>
      </c>
      <c r="D67" s="2">
        <v>9847.9</v>
      </c>
    </row>
    <row r="68" spans="3:4" ht="14.25">
      <c r="C68" s="1">
        <v>9847.9</v>
      </c>
      <c r="D68" s="2">
        <v>9847.9</v>
      </c>
    </row>
    <row r="69" spans="3:4" ht="14.25">
      <c r="C69" s="1">
        <v>11817.48</v>
      </c>
      <c r="D69" s="2">
        <v>11817.48</v>
      </c>
    </row>
    <row r="70" spans="3:4" ht="14.25">
      <c r="C70" s="1">
        <v>11817.48</v>
      </c>
      <c r="D70" s="2">
        <v>11817.48</v>
      </c>
    </row>
    <row r="71" spans="3:4" ht="14.25">
      <c r="C71" s="1">
        <v>11622</v>
      </c>
      <c r="D71" s="2">
        <v>11622</v>
      </c>
    </row>
    <row r="72" spans="3:4" ht="14.25">
      <c r="C72" s="1">
        <v>5811</v>
      </c>
      <c r="D72" s="2">
        <v>5811</v>
      </c>
    </row>
    <row r="73" spans="3:4" ht="14.25">
      <c r="C73" s="1">
        <v>11622</v>
      </c>
      <c r="D73" s="2">
        <v>11622</v>
      </c>
    </row>
    <row r="74" spans="3:4" ht="14.25">
      <c r="C74" s="1">
        <v>2954.37</v>
      </c>
      <c r="D74" s="2">
        <v>2954.37</v>
      </c>
    </row>
    <row r="75" spans="3:4" ht="14.25">
      <c r="C75" s="1">
        <v>11817.48</v>
      </c>
      <c r="D75" s="2">
        <v>11817.48</v>
      </c>
    </row>
    <row r="76" spans="3:4" ht="14.25">
      <c r="C76" s="1">
        <v>11817.48</v>
      </c>
      <c r="D76" s="2">
        <v>11817.48</v>
      </c>
    </row>
    <row r="77" spans="3:4" ht="14.25">
      <c r="C77" s="1">
        <v>11817.48</v>
      </c>
      <c r="D77" s="2">
        <v>11817.48</v>
      </c>
    </row>
    <row r="78" spans="3:4" ht="14.25">
      <c r="C78" s="1">
        <v>11817.48</v>
      </c>
      <c r="D78" s="2">
        <v>11817.48</v>
      </c>
    </row>
    <row r="79" spans="3:4" ht="14.25">
      <c r="C79" s="1">
        <v>11801.19</v>
      </c>
      <c r="D79" s="2">
        <v>11801.19</v>
      </c>
    </row>
    <row r="80" spans="3:4" ht="14.25">
      <c r="C80" s="1">
        <v>11801.19</v>
      </c>
      <c r="D80" s="2">
        <v>11801.19</v>
      </c>
    </row>
    <row r="81" spans="3:4" ht="14.25">
      <c r="C81" s="1">
        <v>11801.19</v>
      </c>
      <c r="D81" s="2">
        <v>11801.19</v>
      </c>
    </row>
    <row r="82" spans="3:4" ht="14.25">
      <c r="C82" s="1">
        <v>4837.28</v>
      </c>
      <c r="D82" s="2">
        <v>4837.28</v>
      </c>
    </row>
    <row r="83" spans="3:4" ht="14.25">
      <c r="C83" s="1">
        <v>11817.48</v>
      </c>
      <c r="D83" s="2">
        <v>11817.48</v>
      </c>
    </row>
    <row r="84" spans="3:4" ht="14.25">
      <c r="C84" s="1">
        <v>4837.28</v>
      </c>
      <c r="D84" s="2">
        <v>4837.28</v>
      </c>
    </row>
    <row r="85" spans="3:4" ht="14.25">
      <c r="C85" s="1">
        <v>5908.74</v>
      </c>
      <c r="D85" s="2">
        <v>5908.74</v>
      </c>
    </row>
    <row r="86" spans="3:4" ht="14.25">
      <c r="C86" s="1">
        <v>3525</v>
      </c>
      <c r="D86" s="2">
        <v>3525</v>
      </c>
    </row>
    <row r="87" spans="3:4" ht="14.25">
      <c r="C87" s="1">
        <v>2954.37</v>
      </c>
      <c r="D87" s="2">
        <v>2954.37</v>
      </c>
    </row>
    <row r="88" spans="3:4" ht="14.25">
      <c r="C88" s="1">
        <v>11784.9</v>
      </c>
      <c r="D88" s="2">
        <v>11784.9</v>
      </c>
    </row>
    <row r="89" spans="3:4" ht="14.25">
      <c r="C89" s="1">
        <v>11784.9</v>
      </c>
      <c r="D89" s="2">
        <v>11784.9</v>
      </c>
    </row>
    <row r="90" spans="3:4" ht="14.25">
      <c r="C90" s="1">
        <v>7878.32</v>
      </c>
      <c r="D90" s="2">
        <v>7878.32</v>
      </c>
    </row>
    <row r="91" spans="3:4" ht="14.25">
      <c r="C91" s="1">
        <v>7551.99</v>
      </c>
      <c r="D91" s="2">
        <v>7551.99</v>
      </c>
    </row>
    <row r="92" spans="3:4" ht="14.25">
      <c r="C92" s="1">
        <v>11784.9</v>
      </c>
      <c r="D92" s="2">
        <v>11784.9</v>
      </c>
    </row>
    <row r="93" spans="3:4" ht="14.25">
      <c r="C93" s="1">
        <v>4923.95</v>
      </c>
      <c r="D93" s="2">
        <v>4923.95</v>
      </c>
    </row>
    <row r="94" spans="3:4" ht="14.25">
      <c r="C94" s="1">
        <v>11817.48</v>
      </c>
      <c r="D94" s="2">
        <v>11817.48</v>
      </c>
    </row>
    <row r="95" spans="3:4" ht="14.25">
      <c r="C95" s="1">
        <v>11817.48</v>
      </c>
      <c r="D95" s="2">
        <v>11817.48</v>
      </c>
    </row>
    <row r="96" spans="3:4" ht="14.25">
      <c r="C96" s="1">
        <v>2024.25</v>
      </c>
      <c r="D96" s="2">
        <v>2024.25</v>
      </c>
    </row>
    <row r="97" spans="3:4" ht="14.25">
      <c r="C97" s="1">
        <v>2024.25</v>
      </c>
      <c r="D97" s="2">
        <v>2024.25</v>
      </c>
    </row>
    <row r="98" spans="3:4" ht="14.25">
      <c r="C98" s="1">
        <v>2954.37</v>
      </c>
      <c r="D98" s="2">
        <v>2954.37</v>
      </c>
    </row>
    <row r="99" spans="3:4" ht="14.25">
      <c r="C99" s="1">
        <v>11817.48</v>
      </c>
      <c r="D99" s="2">
        <v>11817.48</v>
      </c>
    </row>
    <row r="100" spans="3:4" ht="14.25">
      <c r="C100" s="1">
        <v>11817.48</v>
      </c>
      <c r="D100" s="2">
        <v>11817.48</v>
      </c>
    </row>
    <row r="101" spans="3:4" ht="14.25">
      <c r="C101" s="1">
        <v>5908.74</v>
      </c>
      <c r="D101" s="2">
        <v>5908.74</v>
      </c>
    </row>
    <row r="102" spans="3:4" ht="14.25">
      <c r="C102" s="1">
        <v>5908.74</v>
      </c>
      <c r="D102" s="2">
        <v>5908.74</v>
      </c>
    </row>
    <row r="103" spans="3:4" ht="14.25">
      <c r="C103" s="1">
        <v>11817.48</v>
      </c>
      <c r="D103" s="2">
        <v>11817.48</v>
      </c>
    </row>
    <row r="104" spans="3:4" ht="14.25">
      <c r="C104" s="1">
        <v>4907.08</v>
      </c>
      <c r="D104" s="2">
        <v>4907.08</v>
      </c>
    </row>
    <row r="105" spans="3:4" ht="14.25">
      <c r="C105" s="1">
        <v>7878.32</v>
      </c>
      <c r="D105" s="2">
        <v>7878.32</v>
      </c>
    </row>
    <row r="106" spans="3:4" ht="14.25">
      <c r="C106" s="1">
        <v>2954.37</v>
      </c>
      <c r="D106" s="2">
        <v>2954.37</v>
      </c>
    </row>
    <row r="107" spans="3:4" ht="14.25">
      <c r="C107" s="1">
        <v>2954.37</v>
      </c>
      <c r="D107" s="2">
        <v>2954.37</v>
      </c>
    </row>
    <row r="108" spans="3:4" ht="14.25">
      <c r="C108" s="1">
        <v>11784.9</v>
      </c>
      <c r="D108" s="2"/>
    </row>
    <row r="109" spans="3:4" ht="14.25">
      <c r="C109" s="1">
        <v>3939.16</v>
      </c>
      <c r="D109" s="2"/>
    </row>
    <row r="110" spans="3:4" ht="14.25">
      <c r="C110" s="1">
        <v>9554.15</v>
      </c>
      <c r="D110" s="2"/>
    </row>
    <row r="111" spans="3:4" ht="14.25">
      <c r="C111" s="1">
        <v>9847.9</v>
      </c>
      <c r="D111" s="2"/>
    </row>
    <row r="112" spans="3:4" ht="14.25">
      <c r="C112" s="1">
        <v>2073.12</v>
      </c>
      <c r="D112" s="2"/>
    </row>
    <row r="113" spans="3:4" ht="14.25">
      <c r="C113" s="1">
        <v>11622</v>
      </c>
      <c r="D113" s="2">
        <v>11784.9</v>
      </c>
    </row>
    <row r="114" spans="3:4" ht="14.25">
      <c r="C114" s="1">
        <v>11622</v>
      </c>
      <c r="D114" s="2">
        <v>3939.16</v>
      </c>
    </row>
    <row r="115" spans="3:4" ht="14.25">
      <c r="C115" s="1">
        <v>11622</v>
      </c>
      <c r="D115" s="2">
        <v>9554.15</v>
      </c>
    </row>
    <row r="116" spans="3:4" ht="14.25">
      <c r="C116" s="1">
        <v>4893.72</v>
      </c>
      <c r="D116" s="2">
        <v>9847.9</v>
      </c>
    </row>
    <row r="117" spans="3:4" ht="14.25">
      <c r="C117" s="1">
        <v>11405.85</v>
      </c>
      <c r="D117" s="2">
        <v>2073.12</v>
      </c>
    </row>
    <row r="118" spans="3:4" ht="14.25">
      <c r="C118" s="1">
        <v>2024.25</v>
      </c>
      <c r="D118" s="2">
        <v>11622</v>
      </c>
    </row>
    <row r="119" spans="3:4" ht="14.25">
      <c r="C119" s="1">
        <v>9420.38</v>
      </c>
      <c r="D119" s="2">
        <v>11622</v>
      </c>
    </row>
    <row r="120" spans="3:4" ht="14.25">
      <c r="C120" s="1">
        <v>11817.48</v>
      </c>
      <c r="D120" s="2">
        <v>11622</v>
      </c>
    </row>
    <row r="121" spans="3:4" ht="14.25">
      <c r="C121" s="1">
        <v>11817.48</v>
      </c>
      <c r="D121" s="2">
        <v>4893.72</v>
      </c>
    </row>
    <row r="122" spans="3:4" ht="14.25">
      <c r="C122" s="1">
        <v>9847.9</v>
      </c>
      <c r="D122" s="2">
        <v>11405.85</v>
      </c>
    </row>
    <row r="123" spans="3:4" ht="14.25">
      <c r="C123" s="1">
        <v>11817.48</v>
      </c>
      <c r="D123" s="2"/>
    </row>
    <row r="124" spans="3:4" ht="14.25">
      <c r="C124" s="1">
        <v>984.79</v>
      </c>
      <c r="D124" s="2">
        <v>2024.25</v>
      </c>
    </row>
    <row r="125" spans="3:4" ht="14.25">
      <c r="C125" s="1">
        <v>8893.34</v>
      </c>
      <c r="D125" s="2">
        <v>9420.38</v>
      </c>
    </row>
    <row r="126" spans="3:4" ht="14.25">
      <c r="C126" s="1">
        <v>362.76</v>
      </c>
      <c r="D126" s="2">
        <v>11817.48</v>
      </c>
    </row>
    <row r="127" spans="3:4" ht="14.25">
      <c r="C127" s="1">
        <v>8863.11</v>
      </c>
      <c r="D127" s="2">
        <v>11817.48</v>
      </c>
    </row>
    <row r="128" spans="3:4" ht="14.25">
      <c r="C128" s="1">
        <v>11784.9</v>
      </c>
      <c r="D128" s="2">
        <v>9847.9</v>
      </c>
    </row>
    <row r="129" spans="3:4" ht="14.25">
      <c r="C129" s="1">
        <v>11784.9</v>
      </c>
      <c r="D129" s="2">
        <v>11817.48</v>
      </c>
    </row>
    <row r="130" spans="3:4" ht="14.25">
      <c r="C130" s="1">
        <v>11784.9</v>
      </c>
      <c r="D130" s="2">
        <v>984.79</v>
      </c>
    </row>
    <row r="131" spans="3:4" ht="14.25">
      <c r="C131" s="1">
        <v>11784.9</v>
      </c>
      <c r="D131" s="2">
        <v>8893.34</v>
      </c>
    </row>
    <row r="132" spans="3:4" ht="14.25">
      <c r="C132" s="1">
        <v>10832.69</v>
      </c>
      <c r="D132" s="2">
        <v>362.76</v>
      </c>
    </row>
    <row r="133" spans="3:4" ht="14.25">
      <c r="C133" s="1">
        <v>11817.48</v>
      </c>
      <c r="D133" s="2">
        <v>8863.11</v>
      </c>
    </row>
    <row r="134" spans="3:4" ht="14.25">
      <c r="C134" s="1">
        <v>11817.48</v>
      </c>
      <c r="D134" s="2">
        <v>11784.9</v>
      </c>
    </row>
    <row r="135" spans="3:4" ht="14.25">
      <c r="C135" s="1">
        <v>11817.48</v>
      </c>
      <c r="D135" s="2">
        <v>11784.9</v>
      </c>
    </row>
    <row r="136" spans="3:4" ht="14.25">
      <c r="C136" s="1">
        <v>11817.48</v>
      </c>
      <c r="D136" s="2">
        <v>11784.9</v>
      </c>
    </row>
    <row r="137" spans="3:4" ht="14.25">
      <c r="C137" s="1">
        <v>11817.48</v>
      </c>
      <c r="D137" s="2">
        <v>11784.9</v>
      </c>
    </row>
    <row r="138" spans="3:4" ht="14.25">
      <c r="C138" s="1">
        <v>6893.53</v>
      </c>
      <c r="D138" s="2">
        <v>10832.69</v>
      </c>
    </row>
    <row r="139" spans="3:4" ht="14.25">
      <c r="C139" s="1">
        <v>11817.48</v>
      </c>
      <c r="D139" s="2">
        <v>11817.48</v>
      </c>
    </row>
    <row r="140" spans="3:4" ht="14.25">
      <c r="C140" s="1">
        <v>11817.48</v>
      </c>
      <c r="D140" s="2">
        <v>11817.48</v>
      </c>
    </row>
    <row r="141" spans="3:4" ht="14.25">
      <c r="C141" s="1">
        <v>6893.53</v>
      </c>
      <c r="D141" s="2">
        <v>11817.48</v>
      </c>
    </row>
    <row r="142" spans="3:4" ht="14.25">
      <c r="C142" s="1">
        <v>11622</v>
      </c>
      <c r="D142" s="2">
        <v>11817.48</v>
      </c>
    </row>
    <row r="143" spans="3:4" ht="14.25">
      <c r="C143" s="1">
        <v>11622</v>
      </c>
      <c r="D143" s="2">
        <v>11817.48</v>
      </c>
    </row>
    <row r="144" spans="3:4" ht="14.25">
      <c r="C144" s="1">
        <v>5908.74</v>
      </c>
      <c r="D144" s="2">
        <v>6893.53</v>
      </c>
    </row>
    <row r="145" spans="3:4" ht="14.25">
      <c r="C145" s="1">
        <v>11784.9</v>
      </c>
      <c r="D145" s="2">
        <v>11817.48</v>
      </c>
    </row>
    <row r="146" spans="3:4" ht="14.25">
      <c r="C146" s="1">
        <v>1349.5</v>
      </c>
      <c r="D146" s="2">
        <v>11817.48</v>
      </c>
    </row>
    <row r="147" spans="3:4" ht="14.25">
      <c r="C147" s="1">
        <v>11784.9</v>
      </c>
      <c r="D147" s="2">
        <v>6893.53</v>
      </c>
    </row>
    <row r="148" spans="3:4" ht="14.25">
      <c r="C148" s="1">
        <v>2954.37</v>
      </c>
      <c r="D148" s="2">
        <v>11622</v>
      </c>
    </row>
    <row r="149" spans="3:4" ht="14.25">
      <c r="C149" s="1">
        <v>3939.16</v>
      </c>
      <c r="D149" s="2">
        <v>11622</v>
      </c>
    </row>
    <row r="150" spans="3:4" ht="14.25">
      <c r="C150" s="1">
        <v>11694.21</v>
      </c>
      <c r="D150" s="2">
        <v>5908.74</v>
      </c>
    </row>
    <row r="151" spans="3:4" ht="14.25">
      <c r="C151" s="1">
        <v>8622.66</v>
      </c>
      <c r="D151" s="2">
        <v>11784.9</v>
      </c>
    </row>
    <row r="152" spans="3:4" ht="14.25">
      <c r="C152" s="1">
        <v>11784.9</v>
      </c>
      <c r="D152" s="2">
        <v>1349.5</v>
      </c>
    </row>
    <row r="153" spans="3:4" ht="14.25">
      <c r="C153" s="1">
        <v>11784.9</v>
      </c>
      <c r="D153" s="2">
        <v>11784.9</v>
      </c>
    </row>
    <row r="154" spans="3:4" ht="14.25">
      <c r="C154" s="1">
        <v>5908.74</v>
      </c>
      <c r="D154" s="2">
        <v>2954.37</v>
      </c>
    </row>
    <row r="155" spans="3:4" ht="14.25">
      <c r="C155" s="1">
        <v>11784.9</v>
      </c>
      <c r="D155" s="2">
        <v>3939.16</v>
      </c>
    </row>
    <row r="156" spans="3:4" ht="14.25">
      <c r="C156" s="1">
        <v>11784.9</v>
      </c>
      <c r="D156" s="2">
        <v>11694.21</v>
      </c>
    </row>
    <row r="157" spans="3:4" ht="14.25">
      <c r="C157" s="1">
        <v>5908.74</v>
      </c>
      <c r="D157" s="2">
        <v>8622.66</v>
      </c>
    </row>
    <row r="158" spans="3:4" ht="14.25">
      <c r="C158" s="1">
        <v>5908.74</v>
      </c>
      <c r="D158" s="2">
        <v>11784.9</v>
      </c>
    </row>
    <row r="159" spans="3:4" ht="14.25">
      <c r="C159" s="1">
        <v>984.79</v>
      </c>
      <c r="D159" s="2">
        <v>11784.9</v>
      </c>
    </row>
    <row r="160" spans="3:4" ht="14.25">
      <c r="C160" s="1">
        <v>11784.9</v>
      </c>
      <c r="D160" s="2">
        <v>5908.74</v>
      </c>
    </row>
    <row r="161" spans="3:4" ht="14.25">
      <c r="C161" s="1">
        <v>4264.81</v>
      </c>
      <c r="D161" s="2">
        <v>11784.9</v>
      </c>
    </row>
    <row r="162" spans="3:4" ht="14.25">
      <c r="C162" s="1">
        <v>5908.74</v>
      </c>
      <c r="D162" s="2">
        <v>11784.9</v>
      </c>
    </row>
    <row r="163" spans="3:4" ht="14.25">
      <c r="C163" s="1">
        <v>4146.24</v>
      </c>
      <c r="D163" s="2">
        <v>5908.74</v>
      </c>
    </row>
    <row r="164" spans="3:4" ht="14.25">
      <c r="C164" s="1">
        <v>4295.04</v>
      </c>
      <c r="D164" s="2">
        <v>5908.74</v>
      </c>
    </row>
    <row r="165" spans="3:4" ht="14.25">
      <c r="C165" s="1">
        <v>2954.37</v>
      </c>
      <c r="D165" s="2">
        <v>984.79</v>
      </c>
    </row>
    <row r="166" spans="3:4" ht="14.25">
      <c r="C166" s="1">
        <v>11784.9</v>
      </c>
      <c r="D166" s="2">
        <v>11784.9</v>
      </c>
    </row>
    <row r="167" spans="3:4" ht="14.25">
      <c r="C167" s="1">
        <v>11784.9</v>
      </c>
      <c r="D167" s="2">
        <v>4264.81</v>
      </c>
    </row>
    <row r="168" spans="3:4" ht="14.25">
      <c r="C168" s="1">
        <v>4146.24</v>
      </c>
      <c r="D168" s="2">
        <v>5908.74</v>
      </c>
    </row>
    <row r="169" spans="3:4" ht="14.25">
      <c r="C169" s="1">
        <v>11784.9</v>
      </c>
      <c r="D169" s="2">
        <v>4146.24</v>
      </c>
    </row>
    <row r="170" spans="3:4" ht="14.25">
      <c r="C170" s="1">
        <v>6368.16</v>
      </c>
      <c r="D170" s="2">
        <v>4295.04</v>
      </c>
    </row>
    <row r="171" spans="3:4" ht="14.25">
      <c r="C171" s="1">
        <v>11784.9</v>
      </c>
      <c r="D171" s="2">
        <v>2954.37</v>
      </c>
    </row>
    <row r="172" spans="3:4" ht="14.25">
      <c r="C172" s="1">
        <v>11784.9</v>
      </c>
      <c r="D172" s="2">
        <v>11784.9</v>
      </c>
    </row>
    <row r="173" spans="3:4" ht="14.25">
      <c r="C173" s="1">
        <v>11784.9</v>
      </c>
      <c r="D173" s="2">
        <v>11784.9</v>
      </c>
    </row>
    <row r="174" spans="3:4" ht="14.25">
      <c r="C174" s="1">
        <v>11784.9</v>
      </c>
      <c r="D174" s="2">
        <v>4146.24</v>
      </c>
    </row>
    <row r="175" spans="3:4" ht="14.25">
      <c r="C175" s="1">
        <v>11784.9</v>
      </c>
      <c r="D175" s="2">
        <v>11784.9</v>
      </c>
    </row>
    <row r="176" spans="3:4" ht="14.25">
      <c r="C176" s="1">
        <v>7878.32</v>
      </c>
      <c r="D176" s="2">
        <v>6368.16</v>
      </c>
    </row>
    <row r="177" spans="3:4" ht="14.25">
      <c r="C177" s="1">
        <v>7212.7</v>
      </c>
      <c r="D177" s="2">
        <v>11784.9</v>
      </c>
    </row>
    <row r="178" spans="3:4" ht="14.25">
      <c r="C178" s="1">
        <v>11784.9</v>
      </c>
      <c r="D178" s="2">
        <v>11784.9</v>
      </c>
    </row>
    <row r="179" spans="3:4" ht="14.25">
      <c r="C179" s="1">
        <v>10816.4</v>
      </c>
      <c r="D179" s="2">
        <v>11784.9</v>
      </c>
    </row>
    <row r="180" spans="3:4" ht="14.25">
      <c r="C180" s="1">
        <v>5908.74</v>
      </c>
      <c r="D180" s="2">
        <v>11784.9</v>
      </c>
    </row>
    <row r="181" spans="3:4" ht="14.25">
      <c r="C181" s="1">
        <v>362.76</v>
      </c>
      <c r="D181" s="2">
        <v>11784.9</v>
      </c>
    </row>
    <row r="182" spans="3:4" ht="14.25">
      <c r="C182" s="1">
        <v>11784.9</v>
      </c>
      <c r="D182" s="2">
        <v>7878.32</v>
      </c>
    </row>
    <row r="183" spans="3:4" ht="14.25">
      <c r="C183" s="1">
        <v>6893.53</v>
      </c>
      <c r="D183" s="2">
        <v>7212.7</v>
      </c>
    </row>
    <row r="184" ht="14.25">
      <c r="D184" s="2">
        <v>11784.9</v>
      </c>
    </row>
    <row r="185" ht="14.25">
      <c r="D185" s="2">
        <v>10816.4</v>
      </c>
    </row>
    <row r="186" ht="14.25">
      <c r="D186" s="2">
        <v>5908.74</v>
      </c>
    </row>
    <row r="187" ht="14.25">
      <c r="D187" s="2">
        <v>362.76</v>
      </c>
    </row>
    <row r="188" ht="14.25">
      <c r="D188" s="2">
        <v>11784.9</v>
      </c>
    </row>
    <row r="189" ht="14.25">
      <c r="D189" s="2">
        <v>6893.53</v>
      </c>
    </row>
    <row r="190" ht="14.25">
      <c r="D190" s="2"/>
    </row>
    <row r="191" ht="14.25">
      <c r="D191" s="2"/>
    </row>
    <row r="192" ht="14.25">
      <c r="D192" s="2"/>
    </row>
    <row r="193" ht="14.25">
      <c r="D193" s="2"/>
    </row>
    <row r="194" ht="14.25">
      <c r="D194" s="2"/>
    </row>
    <row r="195" ht="14.25">
      <c r="D195" s="2"/>
    </row>
    <row r="196" ht="14.25">
      <c r="D196" s="2"/>
    </row>
    <row r="197" ht="14.25">
      <c r="D197" s="2"/>
    </row>
    <row r="198" ht="14.25">
      <c r="D198" s="2"/>
    </row>
    <row r="199" ht="14.25">
      <c r="D199" s="2"/>
    </row>
    <row r="200" ht="14.25">
      <c r="D200" s="2"/>
    </row>
    <row r="201" ht="14.25">
      <c r="D201" s="2"/>
    </row>
    <row r="202" ht="14.25">
      <c r="D202" s="2" t="s">
        <v>395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2016-12-02T08:54:00Z</dcterms:created>
  <dcterms:modified xsi:type="dcterms:W3CDTF">2024-02-01T10:37:52Z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80CD4C2CE5BE4B1DB98D081EE9D79162</vt:lpwstr>
  </property>
</Properties>
</file>